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<sst xmlns="http://schemas.openxmlformats.org/spreadsheetml/2006/main" count="262" uniqueCount="216">
  <si>
    <t>"Согласовано"</t>
  </si>
  <si>
    <t xml:space="preserve">"Утверждаю"                                            _________________О.В. Сидашов                  " ___" ________________ 2012г.                                                                                          </t>
  </si>
  <si>
    <t>_____________А.Ю.Семухин</t>
  </si>
  <si>
    <t>"___"______________2012г.</t>
  </si>
  <si>
    <t xml:space="preserve"> ПЛАН финансово-хозяйственной деятельности МАУ "Телесеть" на 2013 год.</t>
  </si>
  <si>
    <t>№  п/п</t>
  </si>
  <si>
    <t>Наименование хозяйственной деятельности,</t>
  </si>
  <si>
    <t>период проведения</t>
  </si>
  <si>
    <t>Д      О      Х      О     Д      Ы      (тыс.руб)</t>
  </si>
  <si>
    <t xml:space="preserve">           Р   А   С   Х   О   Д   Ы                  ( тыс.руб.)</t>
  </si>
  <si>
    <t xml:space="preserve"> Нормативный расход на 1 чел.(руб.)</t>
  </si>
  <si>
    <t xml:space="preserve">                    мероприятия</t>
  </si>
  <si>
    <t>собст.ср.</t>
  </si>
  <si>
    <t>субсидии</t>
  </si>
  <si>
    <t xml:space="preserve"> пожертв.</t>
  </si>
  <si>
    <t xml:space="preserve">   всего</t>
  </si>
  <si>
    <t xml:space="preserve"> бюджет.средств</t>
  </si>
  <si>
    <t xml:space="preserve"> всего потрачено</t>
  </si>
  <si>
    <t>1.</t>
  </si>
  <si>
    <t xml:space="preserve">Организация физкультурно-оздоров.и спорт.мероп-тий </t>
  </si>
  <si>
    <t>всего:</t>
  </si>
  <si>
    <t>1.1.</t>
  </si>
  <si>
    <t>Показательные выступления спортсменов</t>
  </si>
  <si>
    <t>май-сентябрь</t>
  </si>
  <si>
    <t>(выезд спортсменов на соревнования)</t>
  </si>
  <si>
    <t>сентябрь</t>
  </si>
  <si>
    <t>1.2.</t>
  </si>
  <si>
    <t>Обустройство спортплощадки</t>
  </si>
  <si>
    <t>с 01.06 по 01.08</t>
  </si>
  <si>
    <t>1.3.</t>
  </si>
  <si>
    <t>Оплата труда и начисления на з/пл</t>
  </si>
  <si>
    <t>с 01.01 по 31.12</t>
  </si>
  <si>
    <t>2.</t>
  </si>
  <si>
    <t>Услуги средств массовой информации</t>
  </si>
  <si>
    <t>2.1.</t>
  </si>
  <si>
    <t>Обслуживание сайта</t>
  </si>
  <si>
    <t>2.2.</t>
  </si>
  <si>
    <t>Подготовка материалов для СМИ</t>
  </si>
  <si>
    <t>2.3.</t>
  </si>
  <si>
    <t>3.</t>
  </si>
  <si>
    <t>Организация досуга и обеспечение жителей услугами культуры и библиотеч.обслуживания населения и архивного фонда</t>
  </si>
  <si>
    <t>3.1.</t>
  </si>
  <si>
    <t>Новогодняя дискотека</t>
  </si>
  <si>
    <t>с 01.01 по 02.01</t>
  </si>
  <si>
    <t>3.2.</t>
  </si>
  <si>
    <t>Рождество</t>
  </si>
  <si>
    <t>с 07.01 по 08.01</t>
  </si>
  <si>
    <t>3.3.</t>
  </si>
  <si>
    <t>Старый Новый год</t>
  </si>
  <si>
    <t>13.01.2012.</t>
  </si>
  <si>
    <t>3.4.</t>
  </si>
  <si>
    <t>Татьянин день</t>
  </si>
  <si>
    <t>25.01.2012.</t>
  </si>
  <si>
    <t>3.5.</t>
  </si>
  <si>
    <t>День святого Валентина</t>
  </si>
  <si>
    <t>14.02.2012.</t>
  </si>
  <si>
    <t>3.6.</t>
  </si>
  <si>
    <t>День защитников Отечества</t>
  </si>
  <si>
    <t>23.02.2012.</t>
  </si>
  <si>
    <t>3.7.</t>
  </si>
  <si>
    <t>Международный женский день</t>
  </si>
  <si>
    <t>08.03.2012.</t>
  </si>
  <si>
    <t>3.8.</t>
  </si>
  <si>
    <t>Вечер отдыха для детей,посещ-х СДК</t>
  </si>
  <si>
    <t>март</t>
  </si>
  <si>
    <t>3.9.</t>
  </si>
  <si>
    <t>Народные гуляния "Проводы зимы"</t>
  </si>
  <si>
    <t>3.10.</t>
  </si>
  <si>
    <t>День смеха (Вечер отдыха)</t>
  </si>
  <si>
    <t>апрель</t>
  </si>
  <si>
    <t>3.11.</t>
  </si>
  <si>
    <t>День Победы ( Митинг, концерт)</t>
  </si>
  <si>
    <t>09.05.2012.</t>
  </si>
  <si>
    <t>3.12.</t>
  </si>
  <si>
    <t>День защиты детей</t>
  </si>
  <si>
    <t>01.06.2012.</t>
  </si>
  <si>
    <t>3.13.</t>
  </si>
  <si>
    <t>День Молодёжи ( вечер отдыха)</t>
  </si>
  <si>
    <t>июнь</t>
  </si>
  <si>
    <t>3.14.</t>
  </si>
  <si>
    <t>Телецкий марафон</t>
  </si>
  <si>
    <t>июль</t>
  </si>
  <si>
    <t>3.15.</t>
  </si>
  <si>
    <t>День коренных народов</t>
  </si>
  <si>
    <t>август</t>
  </si>
  <si>
    <t>3.16.</t>
  </si>
  <si>
    <t>День села Артыбаш-Иогач</t>
  </si>
  <si>
    <t>3.17.</t>
  </si>
  <si>
    <t>День села Яйлю</t>
  </si>
  <si>
    <t>3.18.</t>
  </si>
  <si>
    <t>День пожилого человека</t>
  </si>
  <si>
    <t>октябрь</t>
  </si>
  <si>
    <t>3.19.</t>
  </si>
  <si>
    <t>Осенний бал для взрослых</t>
  </si>
  <si>
    <t>3.20.</t>
  </si>
  <si>
    <t>День Матери</t>
  </si>
  <si>
    <t>ноябрь</t>
  </si>
  <si>
    <t>3.21.</t>
  </si>
  <si>
    <t>Новогодние празднования (ёлки)</t>
  </si>
  <si>
    <t>с 25.12 по 31.12</t>
  </si>
  <si>
    <t>3.22.</t>
  </si>
  <si>
    <t>Дискотеки</t>
  </si>
  <si>
    <t>с 01.10 по 30.05</t>
  </si>
  <si>
    <t>3.23.</t>
  </si>
  <si>
    <t>Ведение кружка с гитарой</t>
  </si>
  <si>
    <t xml:space="preserve">с 01.01 по 31.12 </t>
  </si>
  <si>
    <t>3.24.</t>
  </si>
  <si>
    <t>Приобретение аппаратуры и мебели</t>
  </si>
  <si>
    <t>с 01.01 по 30.06</t>
  </si>
  <si>
    <t>3.25.</t>
  </si>
  <si>
    <t>Благоустройство СДК</t>
  </si>
  <si>
    <t>3.26.</t>
  </si>
  <si>
    <t>Содержание, реконструкция и тек.ремонт СДК</t>
  </si>
  <si>
    <t>с 01.07 по 31.10</t>
  </si>
  <si>
    <t>3.27.</t>
  </si>
  <si>
    <t>3.28.</t>
  </si>
  <si>
    <t>Выставка детских рисунков ко дню Отечества</t>
  </si>
  <si>
    <t>февраль</t>
  </si>
  <si>
    <t>3.29.</t>
  </si>
  <si>
    <t>Выставка детских рисунков ко дню 8 Марта</t>
  </si>
  <si>
    <t>3.30.</t>
  </si>
  <si>
    <t>Выставка детских рисунков ко дню Защиты детей</t>
  </si>
  <si>
    <t>3.31.</t>
  </si>
  <si>
    <t>Тематические вечера 1 раз в месяц</t>
  </si>
  <si>
    <t>3.32.</t>
  </si>
  <si>
    <t>Услуги ксерокопирования населению ( 10 руб.лист)</t>
  </si>
  <si>
    <t>3.33.</t>
  </si>
  <si>
    <t>Пополнение библиотечного фонда</t>
  </si>
  <si>
    <t>3.34.</t>
  </si>
  <si>
    <t>Содержание библ.фонда и проведение меропр-й</t>
  </si>
  <si>
    <t>3.35.</t>
  </si>
  <si>
    <t>Обеспечение культурных работников топливом(дровами)</t>
  </si>
  <si>
    <t>с 01.11 по 01.03</t>
  </si>
  <si>
    <t>3.36.</t>
  </si>
  <si>
    <t>Предоставление транспортных услуг (165 руб./час)</t>
  </si>
  <si>
    <t>3.37.</t>
  </si>
  <si>
    <t>Приобретение автомобиля</t>
  </si>
  <si>
    <t>3.38.</t>
  </si>
  <si>
    <t>Ремонт автомобиля</t>
  </si>
  <si>
    <t>3.39.</t>
  </si>
  <si>
    <t>Строительство гаража</t>
  </si>
  <si>
    <t>с 01.05 по 31.10</t>
  </si>
  <si>
    <t>4.</t>
  </si>
  <si>
    <t xml:space="preserve">Мероприятия по благоустройству территории, прилежещей к объекту культурного наследия     </t>
  </si>
  <si>
    <t>4.1.</t>
  </si>
  <si>
    <t>Освещение улиц с.Артыбаш и с. Иогач</t>
  </si>
  <si>
    <t>с.01.06 по 01.10</t>
  </si>
  <si>
    <t>4.2.</t>
  </si>
  <si>
    <t xml:space="preserve">Строительство и реконструкция электросетей </t>
  </si>
  <si>
    <t>с 01.06 по 01.10</t>
  </si>
  <si>
    <t>( 0,4 кВт и 10 кВт)</t>
  </si>
  <si>
    <t>4.3.</t>
  </si>
  <si>
    <t>Привлечение экскаватора и трактора</t>
  </si>
  <si>
    <t>4.4.</t>
  </si>
  <si>
    <t xml:space="preserve">Ремонт спецмашины </t>
  </si>
  <si>
    <t>4.5.</t>
  </si>
  <si>
    <t>ГСМ на спецмашину</t>
  </si>
  <si>
    <t>4.6.</t>
  </si>
  <si>
    <t>Транспортный налог</t>
  </si>
  <si>
    <t>с 01.01. по 31.12</t>
  </si>
  <si>
    <t>4.7.</t>
  </si>
  <si>
    <t>Чистка дорог от снега ( 1 час 1000 руб.)</t>
  </si>
  <si>
    <t>с 01.01 по 15.04</t>
  </si>
  <si>
    <t>4.8.</t>
  </si>
  <si>
    <t>Грейдирование дорог  ( 1 час 1200 руб.)</t>
  </si>
  <si>
    <t>с 15.06 по 01.08</t>
  </si>
  <si>
    <t>4.9.</t>
  </si>
  <si>
    <t>Подсыпка дорог ( улиц с. Артыбаш и с. Иогач)</t>
  </si>
  <si>
    <t>с 01.06 по 15.06</t>
  </si>
  <si>
    <t>4.10.</t>
  </si>
  <si>
    <t>с 15.11 по 31.12</t>
  </si>
  <si>
    <t>4.11.</t>
  </si>
  <si>
    <t>Огораживание кладбища в с. Иогач</t>
  </si>
  <si>
    <t>4.12.</t>
  </si>
  <si>
    <t xml:space="preserve">Содержание мест захоронений </t>
  </si>
  <si>
    <t>4.13.</t>
  </si>
  <si>
    <t>Строительство сторожки на кладбище с.Иогач</t>
  </si>
  <si>
    <t>4.14.</t>
  </si>
  <si>
    <t xml:space="preserve">ремонт катафалка, ГСМ </t>
  </si>
  <si>
    <t>4.15.</t>
  </si>
  <si>
    <t>ГСМ на автомобиль</t>
  </si>
  <si>
    <t>4.16.</t>
  </si>
  <si>
    <t>с 01.01 по 31.06</t>
  </si>
  <si>
    <t>4.17.</t>
  </si>
  <si>
    <t>4.18.</t>
  </si>
  <si>
    <t>Приобретение спецодежды и спецсредств</t>
  </si>
  <si>
    <t>4.19.</t>
  </si>
  <si>
    <t>Прокладка противопожарных разрывов</t>
  </si>
  <si>
    <t>с 01.06 по 31.08</t>
  </si>
  <si>
    <t>5.</t>
  </si>
  <si>
    <t>Организация микрофинансовой деятельности, бизнес-центров, бизнес-инкубаторов</t>
  </si>
  <si>
    <t>6.</t>
  </si>
  <si>
    <t>Организация обустройства мест массового отдыха</t>
  </si>
  <si>
    <t>6.1.</t>
  </si>
  <si>
    <t>Содержание мест массового пользования</t>
  </si>
  <si>
    <t>с 15.05 по 31.09</t>
  </si>
  <si>
    <t>6.2.</t>
  </si>
  <si>
    <t>Содержание туалетов</t>
  </si>
  <si>
    <t>с 01.05 по 31.05</t>
  </si>
  <si>
    <t>7.</t>
  </si>
  <si>
    <t xml:space="preserve"> Организация ритуальных услуг                </t>
  </si>
  <si>
    <t>7.1.</t>
  </si>
  <si>
    <t>Услуги катафалка</t>
  </si>
  <si>
    <t>7.2.</t>
  </si>
  <si>
    <t>Услуги по захоронению</t>
  </si>
  <si>
    <t>8.</t>
  </si>
  <si>
    <t>Организация снабжения населения топливом (дровами)</t>
  </si>
  <si>
    <t>9.</t>
  </si>
  <si>
    <t>Организация сбора и вывоза ТБО и мусора</t>
  </si>
  <si>
    <t>9.1.</t>
  </si>
  <si>
    <t>Вывоз бытовых отходов у населения</t>
  </si>
  <si>
    <t>9.2.</t>
  </si>
  <si>
    <t>Вывоз мусора от прочих потребителей</t>
  </si>
  <si>
    <t>Итого</t>
  </si>
  <si>
    <t>Нормативы расходов на одного человека расчитаны исходя из численности населения - 2435 человек</t>
  </si>
  <si>
    <t>(2221 чел. - постоянное население, 214 чел. - отдыхающих, студентов, временно-работающих)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</si>
</sst>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DD/MMM"/>
    <numFmt numFmtId="168" formatCode="DD/MM/YYYY"/>
  </numFmts>
  <fonts count="4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left" wrapText="1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5" fontId="0" fillId="0" borderId="1" xfId="0" applyNumberFormat="1" applyFont="1" applyBorder="1" applyAlignment="1">
      <alignment horizontal="center" wrapText="1"/>
    </xf>
    <xf numFmtId="164" fontId="0" fillId="0" borderId="2" xfId="0" applyFont="1" applyBorder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3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wrapText="1"/>
    </xf>
    <xf numFmtId="164" fontId="0" fillId="2" borderId="1" xfId="0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3" xfId="0" applyFont="1" applyBorder="1" applyAlignment="1">
      <alignment horizontal="center"/>
    </xf>
    <xf numFmtId="164" fontId="1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3" xfId="0" applyNumberFormat="1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6" fontId="0" fillId="0" borderId="0" xfId="0" applyNumberFormat="1" applyFont="1" applyAlignment="1">
      <alignment/>
    </xf>
    <xf numFmtId="164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164" fontId="1" fillId="0" borderId="1" xfId="0" applyFont="1" applyBorder="1" applyAlignment="1">
      <alignment wrapText="1"/>
    </xf>
    <xf numFmtId="164" fontId="1" fillId="0" borderId="1" xfId="0" applyFont="1" applyFill="1" applyBorder="1" applyAlignment="1">
      <alignment wrapText="1"/>
    </xf>
    <xf numFmtId="164" fontId="1" fillId="2" borderId="1" xfId="0" applyFont="1" applyFill="1" applyBorder="1" applyAlignment="1">
      <alignment horizontal="left" vertical="top" wrapText="1"/>
    </xf>
    <xf numFmtId="164" fontId="0" fillId="2" borderId="1" xfId="0" applyFont="1" applyFill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76">
      <selection activeCell="B64" sqref="B64"/>
    </sheetView>
  </sheetViews>
  <sheetFormatPr defaultColWidth="9.00390625" defaultRowHeight="12.75"/>
  <cols>
    <col min="1" max="1" width="5.625" style="0" customWidth="1"/>
    <col min="2" max="2" width="41.625" style="0" customWidth="1"/>
    <col min="3" max="3" width="15.375" style="0" customWidth="1"/>
    <col min="4" max="4" width="10.125" style="0" customWidth="1"/>
    <col min="5" max="5" width="8.25390625" style="0" customWidth="1"/>
    <col min="6" max="6" width="6.75390625" style="0" customWidth="1"/>
    <col min="7" max="7" width="8.25390625" style="0" customWidth="1"/>
    <col min="8" max="8" width="7.625" style="0" customWidth="1"/>
    <col min="9" max="9" width="8.00390625" style="0" customWidth="1"/>
    <col min="10" max="10" width="7.625" style="0" customWidth="1"/>
    <col min="13" max="13" width="7.625" style="0" customWidth="1"/>
  </cols>
  <sheetData>
    <row r="1" spans="1:14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  <c r="N1" s="1"/>
    </row>
    <row r="2" spans="1:14" ht="12.75">
      <c r="A2" s="1" t="s">
        <v>2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1"/>
    </row>
    <row r="3" spans="1:14" ht="12.75">
      <c r="A3" s="1" t="s">
        <v>3</v>
      </c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1"/>
    </row>
    <row r="4" spans="1:14" ht="12.75">
      <c r="A4" s="3"/>
      <c r="B4" s="3"/>
      <c r="C4" s="3"/>
      <c r="D4" s="3"/>
      <c r="E4" s="3"/>
      <c r="F4" s="3"/>
      <c r="G4" s="3"/>
      <c r="H4" s="1"/>
      <c r="I4" s="1"/>
      <c r="J4" s="2"/>
      <c r="K4" s="2"/>
      <c r="L4" s="2"/>
      <c r="M4" s="2"/>
      <c r="N4" s="1"/>
    </row>
    <row r="5" spans="1:14" ht="12.75">
      <c r="A5" s="3"/>
      <c r="B5" s="3"/>
      <c r="C5" s="3"/>
      <c r="D5" s="3"/>
      <c r="E5" s="3"/>
      <c r="F5" s="3"/>
      <c r="G5" s="3"/>
      <c r="H5" s="1"/>
      <c r="I5" s="1"/>
      <c r="J5" s="2"/>
      <c r="K5" s="2"/>
      <c r="L5" s="2"/>
      <c r="M5" s="2"/>
      <c r="N5" s="1"/>
    </row>
    <row r="6" spans="1:14" ht="47.25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45.75" customHeight="1">
      <c r="A8" s="6" t="s">
        <v>5</v>
      </c>
      <c r="B8" s="7" t="s">
        <v>6</v>
      </c>
      <c r="C8" s="8" t="s">
        <v>7</v>
      </c>
      <c r="D8" s="8" t="s">
        <v>8</v>
      </c>
      <c r="E8" s="8"/>
      <c r="F8" s="8"/>
      <c r="G8" s="8"/>
      <c r="H8" s="8" t="s">
        <v>9</v>
      </c>
      <c r="I8" s="8"/>
      <c r="J8" s="8"/>
      <c r="K8" s="8"/>
      <c r="L8" s="8" t="s">
        <v>10</v>
      </c>
      <c r="M8" s="8"/>
      <c r="N8" s="1"/>
    </row>
    <row r="9" spans="1:14" ht="26.25" customHeight="1">
      <c r="A9" s="6"/>
      <c r="B9" s="9" t="s">
        <v>11</v>
      </c>
      <c r="C9" s="8"/>
      <c r="D9" s="8" t="s">
        <v>12</v>
      </c>
      <c r="E9" s="8" t="s">
        <v>13</v>
      </c>
      <c r="F9" s="8" t="s">
        <v>14</v>
      </c>
      <c r="G9" s="8" t="s">
        <v>15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0" t="s">
        <v>17</v>
      </c>
      <c r="N9" s="1"/>
    </row>
    <row r="10" spans="1:14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"/>
    </row>
    <row r="11" spans="1:14" ht="26.25" customHeight="1">
      <c r="A11" s="12" t="s">
        <v>18</v>
      </c>
      <c r="B11" s="13" t="s">
        <v>19</v>
      </c>
      <c r="C11" s="14" t="s">
        <v>20</v>
      </c>
      <c r="D11" s="15">
        <v>0</v>
      </c>
      <c r="E11" s="15">
        <v>60</v>
      </c>
      <c r="F11" s="15">
        <v>10</v>
      </c>
      <c r="G11" s="15">
        <v>70</v>
      </c>
      <c r="H11" s="15">
        <v>5</v>
      </c>
      <c r="I11" s="15">
        <f>SUM(I12:I15)</f>
        <v>60</v>
      </c>
      <c r="J11" s="15">
        <v>10</v>
      </c>
      <c r="K11" s="15">
        <f>H11+I11+J11</f>
        <v>75</v>
      </c>
      <c r="L11" s="15">
        <f>SUM(L12:L15)</f>
        <v>24.640657084188913</v>
      </c>
      <c r="M11" s="15">
        <f>SUM(M12:M15)</f>
        <v>30.80082135523614</v>
      </c>
      <c r="N11" s="1"/>
    </row>
    <row r="12" spans="1:14" ht="12.75">
      <c r="A12" s="16" t="s">
        <v>21</v>
      </c>
      <c r="B12" s="17" t="s">
        <v>22</v>
      </c>
      <c r="C12" s="18" t="s">
        <v>23</v>
      </c>
      <c r="D12" s="19"/>
      <c r="E12" s="19"/>
      <c r="F12" s="19"/>
      <c r="G12" s="19"/>
      <c r="H12" s="19"/>
      <c r="I12" s="19"/>
      <c r="J12" s="19"/>
      <c r="K12" s="19"/>
      <c r="L12" s="20"/>
      <c r="M12" s="19"/>
      <c r="N12" s="1"/>
    </row>
    <row r="13" spans="1:14" ht="12.75">
      <c r="A13" s="21"/>
      <c r="B13" s="22" t="s">
        <v>24</v>
      </c>
      <c r="C13" s="22" t="s">
        <v>25</v>
      </c>
      <c r="D13" s="23"/>
      <c r="E13" s="24">
        <v>15</v>
      </c>
      <c r="F13" s="23">
        <v>10</v>
      </c>
      <c r="G13" s="24">
        <v>15</v>
      </c>
      <c r="H13" s="23">
        <v>5</v>
      </c>
      <c r="I13" s="24">
        <v>15</v>
      </c>
      <c r="J13" s="23">
        <v>10</v>
      </c>
      <c r="K13" s="23">
        <f aca="true" t="shared" si="0" ref="K13:K18">H13+I13+J13</f>
        <v>30</v>
      </c>
      <c r="L13" s="20">
        <f>I13/2435*1000</f>
        <v>6.160164271047228</v>
      </c>
      <c r="M13" s="20">
        <f>K13/2435*1000</f>
        <v>12.320328542094456</v>
      </c>
      <c r="N13" s="1"/>
    </row>
    <row r="14" spans="1:14" ht="12.75">
      <c r="A14" s="25" t="s">
        <v>26</v>
      </c>
      <c r="B14" s="18" t="s">
        <v>27</v>
      </c>
      <c r="C14" s="18" t="s">
        <v>28</v>
      </c>
      <c r="D14" s="19"/>
      <c r="E14" s="19">
        <v>0</v>
      </c>
      <c r="F14" s="19"/>
      <c r="G14" s="19">
        <f>D14+E14+F14</f>
        <v>0</v>
      </c>
      <c r="H14" s="19"/>
      <c r="I14" s="19">
        <v>0</v>
      </c>
      <c r="J14" s="19"/>
      <c r="K14" s="19">
        <f t="shared" si="0"/>
        <v>0</v>
      </c>
      <c r="L14" s="20">
        <f aca="true" t="shared" si="1" ref="L14:L77">I14/2435*1000</f>
        <v>0</v>
      </c>
      <c r="M14" s="20">
        <f aca="true" t="shared" si="2" ref="M14:M77">K14/2435*1000</f>
        <v>0</v>
      </c>
      <c r="N14" s="1"/>
    </row>
    <row r="15" spans="1:14" ht="12.75">
      <c r="A15" s="25" t="s">
        <v>29</v>
      </c>
      <c r="B15" s="26" t="s">
        <v>30</v>
      </c>
      <c r="C15" s="18" t="s">
        <v>31</v>
      </c>
      <c r="D15" s="19"/>
      <c r="E15" s="19">
        <v>45</v>
      </c>
      <c r="F15" s="19"/>
      <c r="G15" s="19">
        <f>D15+E15+F15</f>
        <v>45</v>
      </c>
      <c r="H15" s="19">
        <v>0</v>
      </c>
      <c r="I15" s="19">
        <v>45</v>
      </c>
      <c r="J15" s="19"/>
      <c r="K15" s="19">
        <f t="shared" si="0"/>
        <v>45</v>
      </c>
      <c r="L15" s="20">
        <f t="shared" si="1"/>
        <v>18.480492813141684</v>
      </c>
      <c r="M15" s="20">
        <f t="shared" si="2"/>
        <v>18.480492813141684</v>
      </c>
      <c r="N15" s="1"/>
    </row>
    <row r="16" spans="1:14" ht="12.75">
      <c r="A16" s="12" t="s">
        <v>32</v>
      </c>
      <c r="B16" s="27" t="s">
        <v>33</v>
      </c>
      <c r="C16" s="14" t="s">
        <v>20</v>
      </c>
      <c r="D16" s="15">
        <v>10</v>
      </c>
      <c r="E16" s="15">
        <f>SUM(E17:E19)</f>
        <v>150</v>
      </c>
      <c r="F16" s="15">
        <v>0</v>
      </c>
      <c r="G16" s="15">
        <f>SUM(G17:G19)</f>
        <v>160</v>
      </c>
      <c r="H16" s="15">
        <f>SUM(H17:H18)</f>
        <v>0</v>
      </c>
      <c r="I16" s="15">
        <f>SUM(I17:I19)</f>
        <v>150</v>
      </c>
      <c r="J16" s="15">
        <v>0</v>
      </c>
      <c r="K16" s="15">
        <f t="shared" si="0"/>
        <v>150</v>
      </c>
      <c r="L16" s="15">
        <f>SUM(L17:L19)</f>
        <v>61.601642710472284</v>
      </c>
      <c r="M16" s="15">
        <f>SUM(M17:M19)</f>
        <v>61.601642710472284</v>
      </c>
      <c r="N16" s="1"/>
    </row>
    <row r="17" spans="1:14" ht="12.75">
      <c r="A17" s="25" t="s">
        <v>34</v>
      </c>
      <c r="B17" s="18" t="s">
        <v>35</v>
      </c>
      <c r="C17" s="18" t="s">
        <v>31</v>
      </c>
      <c r="D17" s="19"/>
      <c r="E17" s="28">
        <v>4.5</v>
      </c>
      <c r="F17" s="19"/>
      <c r="G17" s="19">
        <v>4.5</v>
      </c>
      <c r="H17" s="19"/>
      <c r="I17" s="28">
        <v>4.5</v>
      </c>
      <c r="J17" s="19"/>
      <c r="K17" s="19">
        <f t="shared" si="0"/>
        <v>4.5</v>
      </c>
      <c r="L17" s="20">
        <f t="shared" si="1"/>
        <v>1.8480492813141685</v>
      </c>
      <c r="M17" s="20">
        <f t="shared" si="2"/>
        <v>1.8480492813141685</v>
      </c>
      <c r="N17" s="1"/>
    </row>
    <row r="18" spans="1:14" ht="12.75">
      <c r="A18" s="25" t="s">
        <v>36</v>
      </c>
      <c r="B18" s="18" t="s">
        <v>37</v>
      </c>
      <c r="C18" s="18" t="s">
        <v>31</v>
      </c>
      <c r="D18" s="19">
        <v>10</v>
      </c>
      <c r="E18" s="19"/>
      <c r="F18" s="19"/>
      <c r="G18" s="19">
        <v>10</v>
      </c>
      <c r="H18" s="19"/>
      <c r="I18" s="19"/>
      <c r="J18" s="19"/>
      <c r="K18" s="19">
        <f t="shared" si="0"/>
        <v>0</v>
      </c>
      <c r="L18" s="20">
        <f t="shared" si="1"/>
        <v>0</v>
      </c>
      <c r="M18" s="20">
        <f t="shared" si="2"/>
        <v>0</v>
      </c>
      <c r="N18" s="1"/>
    </row>
    <row r="19" spans="1:14" ht="12.75">
      <c r="A19" s="25" t="s">
        <v>38</v>
      </c>
      <c r="B19" s="26" t="s">
        <v>30</v>
      </c>
      <c r="C19" s="18" t="s">
        <v>31</v>
      </c>
      <c r="D19" s="19"/>
      <c r="E19" s="19">
        <v>145.5</v>
      </c>
      <c r="F19" s="19"/>
      <c r="G19" s="19">
        <v>145.5</v>
      </c>
      <c r="H19" s="19"/>
      <c r="I19" s="19">
        <v>145.5</v>
      </c>
      <c r="J19" s="19"/>
      <c r="K19" s="19">
        <v>145.5</v>
      </c>
      <c r="L19" s="20">
        <f t="shared" si="1"/>
        <v>59.753593429158116</v>
      </c>
      <c r="M19" s="20">
        <f t="shared" si="2"/>
        <v>59.753593429158116</v>
      </c>
      <c r="N19" s="1"/>
    </row>
    <row r="20" spans="1:14" ht="24" customHeight="1">
      <c r="A20" s="12" t="s">
        <v>39</v>
      </c>
      <c r="B20" s="13" t="s">
        <v>40</v>
      </c>
      <c r="C20" s="27" t="s">
        <v>20</v>
      </c>
      <c r="D20" s="15">
        <f>SUM(D21:D80)</f>
        <v>467.25</v>
      </c>
      <c r="E20" s="15">
        <f>SUM(E21:E59)</f>
        <v>3286.71</v>
      </c>
      <c r="F20" s="15">
        <f>SUM(F21:F56)</f>
        <v>86</v>
      </c>
      <c r="G20" s="15">
        <f>SUM(G21:G59)</f>
        <v>3839.96</v>
      </c>
      <c r="H20" s="15">
        <f>SUM(H21:H59)</f>
        <v>522.9100000000001</v>
      </c>
      <c r="I20" s="15">
        <f>SUM(I21:I59)</f>
        <v>3286.71</v>
      </c>
      <c r="J20" s="15">
        <f>SUM(J21:J56)</f>
        <v>86</v>
      </c>
      <c r="K20" s="15">
        <f>SUM(K21:K59)</f>
        <v>3895.62</v>
      </c>
      <c r="L20" s="15">
        <f>SUM(L21:L59)</f>
        <v>1349.7782340862425</v>
      </c>
      <c r="M20" s="15">
        <f>SUM(M21:M59)</f>
        <v>1599.8439425051333</v>
      </c>
      <c r="N20" s="1"/>
    </row>
    <row r="21" spans="1:14" ht="12.75">
      <c r="A21" s="25" t="s">
        <v>41</v>
      </c>
      <c r="B21" s="18" t="s">
        <v>42</v>
      </c>
      <c r="C21" s="29" t="s">
        <v>43</v>
      </c>
      <c r="D21" s="19">
        <v>1.25</v>
      </c>
      <c r="E21" s="19"/>
      <c r="F21" s="19"/>
      <c r="G21" s="19">
        <f>SUM(D21:F21)</f>
        <v>1.25</v>
      </c>
      <c r="H21" s="19"/>
      <c r="I21" s="19"/>
      <c r="J21" s="19"/>
      <c r="K21" s="19">
        <f>SUM(H21:J21)</f>
        <v>0</v>
      </c>
      <c r="L21" s="20">
        <f t="shared" si="1"/>
        <v>0</v>
      </c>
      <c r="M21" s="20">
        <f t="shared" si="2"/>
        <v>0</v>
      </c>
      <c r="N21" s="1"/>
    </row>
    <row r="22" spans="1:14" ht="12.75">
      <c r="A22" s="25" t="s">
        <v>44</v>
      </c>
      <c r="B22" s="18" t="s">
        <v>45</v>
      </c>
      <c r="C22" s="29" t="s">
        <v>46</v>
      </c>
      <c r="D22" s="19">
        <v>1</v>
      </c>
      <c r="E22" s="19">
        <v>2</v>
      </c>
      <c r="F22" s="19"/>
      <c r="G22" s="19">
        <f aca="true" t="shared" si="3" ref="G22:G80">SUM(D22:F22)</f>
        <v>3</v>
      </c>
      <c r="H22" s="19"/>
      <c r="I22" s="19">
        <v>2</v>
      </c>
      <c r="J22" s="19"/>
      <c r="K22" s="19">
        <f aca="true" t="shared" si="4" ref="K22:K59">SUM(H22:J22)</f>
        <v>2</v>
      </c>
      <c r="L22" s="20">
        <f t="shared" si="1"/>
        <v>0.8213552361396304</v>
      </c>
      <c r="M22" s="20">
        <f t="shared" si="2"/>
        <v>0.8213552361396304</v>
      </c>
      <c r="N22" s="1"/>
    </row>
    <row r="23" spans="1:14" ht="12.75">
      <c r="A23" s="25" t="s">
        <v>47</v>
      </c>
      <c r="B23" s="18" t="s">
        <v>48</v>
      </c>
      <c r="C23" s="30" t="s">
        <v>49</v>
      </c>
      <c r="D23" s="19">
        <v>0.5</v>
      </c>
      <c r="E23" s="19"/>
      <c r="F23" s="19"/>
      <c r="G23" s="19">
        <f t="shared" si="3"/>
        <v>0.5</v>
      </c>
      <c r="H23" s="19"/>
      <c r="I23" s="19"/>
      <c r="J23" s="19"/>
      <c r="K23" s="19">
        <f t="shared" si="4"/>
        <v>0</v>
      </c>
      <c r="L23" s="20">
        <f t="shared" si="1"/>
        <v>0</v>
      </c>
      <c r="M23" s="20">
        <f t="shared" si="2"/>
        <v>0</v>
      </c>
      <c r="N23" s="1"/>
    </row>
    <row r="24" spans="1:14" ht="12.75">
      <c r="A24" s="25" t="s">
        <v>50</v>
      </c>
      <c r="B24" s="18" t="s">
        <v>51</v>
      </c>
      <c r="C24" s="30" t="s">
        <v>52</v>
      </c>
      <c r="D24" s="19">
        <v>0.5</v>
      </c>
      <c r="E24" s="19"/>
      <c r="F24" s="19"/>
      <c r="G24" s="19">
        <f t="shared" si="3"/>
        <v>0.5</v>
      </c>
      <c r="H24" s="19"/>
      <c r="I24" s="19"/>
      <c r="J24" s="19"/>
      <c r="K24" s="19">
        <f t="shared" si="4"/>
        <v>0</v>
      </c>
      <c r="L24" s="20">
        <f t="shared" si="1"/>
        <v>0</v>
      </c>
      <c r="M24" s="20">
        <f t="shared" si="2"/>
        <v>0</v>
      </c>
      <c r="N24" s="1"/>
    </row>
    <row r="25" spans="1:14" ht="12.75">
      <c r="A25" s="25" t="s">
        <v>53</v>
      </c>
      <c r="B25" s="18" t="s">
        <v>54</v>
      </c>
      <c r="C25" s="29" t="s">
        <v>55</v>
      </c>
      <c r="D25" s="19">
        <v>0.5</v>
      </c>
      <c r="E25" s="19"/>
      <c r="F25" s="19"/>
      <c r="G25" s="19">
        <f t="shared" si="3"/>
        <v>0.5</v>
      </c>
      <c r="H25" s="19"/>
      <c r="I25" s="19"/>
      <c r="J25" s="19"/>
      <c r="K25" s="19">
        <f t="shared" si="4"/>
        <v>0</v>
      </c>
      <c r="L25" s="20">
        <f t="shared" si="1"/>
        <v>0</v>
      </c>
      <c r="M25" s="20">
        <f t="shared" si="2"/>
        <v>0</v>
      </c>
      <c r="N25" s="1"/>
    </row>
    <row r="26" spans="1:14" ht="12.75">
      <c r="A26" s="25" t="s">
        <v>56</v>
      </c>
      <c r="B26" s="18" t="s">
        <v>57</v>
      </c>
      <c r="C26" s="29" t="s">
        <v>58</v>
      </c>
      <c r="D26" s="19">
        <v>0.5</v>
      </c>
      <c r="E26" s="19"/>
      <c r="F26" s="19"/>
      <c r="G26" s="19">
        <f t="shared" si="3"/>
        <v>0.5</v>
      </c>
      <c r="H26" s="19"/>
      <c r="I26" s="19"/>
      <c r="J26" s="19"/>
      <c r="K26" s="19">
        <f t="shared" si="4"/>
        <v>0</v>
      </c>
      <c r="L26" s="20">
        <f t="shared" si="1"/>
        <v>0</v>
      </c>
      <c r="M26" s="20">
        <f t="shared" si="2"/>
        <v>0</v>
      </c>
      <c r="N26" s="1"/>
    </row>
    <row r="27" spans="1:14" ht="12.75">
      <c r="A27" s="25" t="s">
        <v>59</v>
      </c>
      <c r="B27" s="18" t="s">
        <v>60</v>
      </c>
      <c r="C27" s="29" t="s">
        <v>61</v>
      </c>
      <c r="D27" s="19">
        <v>1</v>
      </c>
      <c r="E27" s="19">
        <v>2</v>
      </c>
      <c r="F27" s="19"/>
      <c r="G27" s="19">
        <f t="shared" si="3"/>
        <v>3</v>
      </c>
      <c r="H27" s="19"/>
      <c r="I27" s="19">
        <v>2</v>
      </c>
      <c r="J27" s="19"/>
      <c r="K27" s="19">
        <f t="shared" si="4"/>
        <v>2</v>
      </c>
      <c r="L27" s="20">
        <f t="shared" si="1"/>
        <v>0.8213552361396304</v>
      </c>
      <c r="M27" s="20">
        <f t="shared" si="2"/>
        <v>0.8213552361396304</v>
      </c>
      <c r="N27" s="1"/>
    </row>
    <row r="28" spans="1:14" ht="12.75">
      <c r="A28" s="25" t="s">
        <v>62</v>
      </c>
      <c r="B28" s="18" t="s">
        <v>63</v>
      </c>
      <c r="C28" s="29" t="s">
        <v>64</v>
      </c>
      <c r="D28" s="19"/>
      <c r="E28" s="19"/>
      <c r="F28" s="19"/>
      <c r="G28" s="19">
        <f t="shared" si="3"/>
        <v>0</v>
      </c>
      <c r="H28" s="19"/>
      <c r="I28" s="19"/>
      <c r="J28" s="19"/>
      <c r="K28" s="19">
        <f t="shared" si="4"/>
        <v>0</v>
      </c>
      <c r="L28" s="20">
        <f t="shared" si="1"/>
        <v>0</v>
      </c>
      <c r="M28" s="20">
        <f t="shared" si="2"/>
        <v>0</v>
      </c>
      <c r="N28" s="1"/>
    </row>
    <row r="29" spans="1:14" ht="12.75">
      <c r="A29" s="25" t="s">
        <v>65</v>
      </c>
      <c r="B29" s="18" t="s">
        <v>66</v>
      </c>
      <c r="C29" s="29" t="s">
        <v>64</v>
      </c>
      <c r="D29" s="19"/>
      <c r="E29" s="19">
        <v>15</v>
      </c>
      <c r="F29" s="19">
        <v>15</v>
      </c>
      <c r="G29" s="19">
        <f t="shared" si="3"/>
        <v>30</v>
      </c>
      <c r="H29" s="19"/>
      <c r="I29" s="19">
        <v>15</v>
      </c>
      <c r="J29" s="19">
        <v>15</v>
      </c>
      <c r="K29" s="19">
        <f t="shared" si="4"/>
        <v>30</v>
      </c>
      <c r="L29" s="20">
        <f t="shared" si="1"/>
        <v>6.160164271047228</v>
      </c>
      <c r="M29" s="20">
        <f t="shared" si="2"/>
        <v>12.320328542094456</v>
      </c>
      <c r="N29" s="1"/>
    </row>
    <row r="30" spans="1:14" ht="12.75">
      <c r="A30" s="25" t="s">
        <v>67</v>
      </c>
      <c r="B30" s="18" t="s">
        <v>68</v>
      </c>
      <c r="C30" s="18" t="s">
        <v>69</v>
      </c>
      <c r="D30" s="19"/>
      <c r="E30" s="19"/>
      <c r="F30" s="19"/>
      <c r="G30" s="19">
        <f t="shared" si="3"/>
        <v>0</v>
      </c>
      <c r="H30" s="19"/>
      <c r="I30" s="19"/>
      <c r="J30" s="19"/>
      <c r="K30" s="19">
        <f t="shared" si="4"/>
        <v>0</v>
      </c>
      <c r="L30" s="20">
        <f t="shared" si="1"/>
        <v>0</v>
      </c>
      <c r="M30" s="20">
        <f t="shared" si="2"/>
        <v>0</v>
      </c>
      <c r="N30" s="1"/>
    </row>
    <row r="31" spans="1:14" ht="12.75">
      <c r="A31" s="25" t="s">
        <v>70</v>
      </c>
      <c r="B31" s="18" t="s">
        <v>71</v>
      </c>
      <c r="C31" s="18" t="s">
        <v>72</v>
      </c>
      <c r="D31" s="19"/>
      <c r="E31" s="19">
        <v>20</v>
      </c>
      <c r="F31" s="19">
        <v>20</v>
      </c>
      <c r="G31" s="19">
        <f t="shared" si="3"/>
        <v>40</v>
      </c>
      <c r="H31" s="19"/>
      <c r="I31" s="19">
        <v>20</v>
      </c>
      <c r="J31" s="19">
        <v>20</v>
      </c>
      <c r="K31" s="19">
        <f t="shared" si="4"/>
        <v>40</v>
      </c>
      <c r="L31" s="20">
        <f t="shared" si="1"/>
        <v>8.213552361396305</v>
      </c>
      <c r="M31" s="20">
        <f t="shared" si="2"/>
        <v>16.42710472279261</v>
      </c>
      <c r="N31" s="1"/>
    </row>
    <row r="32" spans="1:14" ht="12.75">
      <c r="A32" s="25" t="s">
        <v>73</v>
      </c>
      <c r="B32" s="18" t="s">
        <v>74</v>
      </c>
      <c r="C32" s="18" t="s">
        <v>75</v>
      </c>
      <c r="D32" s="19"/>
      <c r="E32" s="19"/>
      <c r="F32" s="19"/>
      <c r="G32" s="19">
        <f t="shared" si="3"/>
        <v>0</v>
      </c>
      <c r="H32" s="19"/>
      <c r="I32" s="19"/>
      <c r="J32" s="19"/>
      <c r="K32" s="19">
        <f t="shared" si="4"/>
        <v>0</v>
      </c>
      <c r="L32" s="20">
        <f t="shared" si="1"/>
        <v>0</v>
      </c>
      <c r="M32" s="20">
        <f t="shared" si="2"/>
        <v>0</v>
      </c>
      <c r="N32" s="1"/>
    </row>
    <row r="33" spans="1:14" ht="12.75">
      <c r="A33" s="25" t="s">
        <v>76</v>
      </c>
      <c r="B33" s="18" t="s">
        <v>77</v>
      </c>
      <c r="C33" s="18" t="s">
        <v>78</v>
      </c>
      <c r="D33" s="19"/>
      <c r="E33" s="19"/>
      <c r="F33" s="19"/>
      <c r="G33" s="19">
        <f t="shared" si="3"/>
        <v>0</v>
      </c>
      <c r="H33" s="19"/>
      <c r="I33" s="19"/>
      <c r="J33" s="19"/>
      <c r="K33" s="19">
        <f t="shared" si="4"/>
        <v>0</v>
      </c>
      <c r="L33" s="20">
        <f t="shared" si="1"/>
        <v>0</v>
      </c>
      <c r="M33" s="20">
        <f t="shared" si="2"/>
        <v>0</v>
      </c>
      <c r="N33" s="1"/>
    </row>
    <row r="34" spans="1:14" ht="12.75">
      <c r="A34" s="25" t="s">
        <v>79</v>
      </c>
      <c r="B34" s="18" t="s">
        <v>80</v>
      </c>
      <c r="C34" s="18" t="s">
        <v>81</v>
      </c>
      <c r="D34" s="19"/>
      <c r="E34" s="19">
        <v>10</v>
      </c>
      <c r="F34" s="19"/>
      <c r="G34" s="19">
        <f t="shared" si="3"/>
        <v>10</v>
      </c>
      <c r="H34" s="19"/>
      <c r="I34" s="19">
        <v>10</v>
      </c>
      <c r="J34" s="19"/>
      <c r="K34" s="19">
        <f t="shared" si="4"/>
        <v>10</v>
      </c>
      <c r="L34" s="20">
        <f t="shared" si="1"/>
        <v>4.106776180698152</v>
      </c>
      <c r="M34" s="20">
        <f t="shared" si="2"/>
        <v>4.106776180698152</v>
      </c>
      <c r="N34" s="1"/>
    </row>
    <row r="35" spans="1:14" ht="12.75">
      <c r="A35" s="25" t="s">
        <v>82</v>
      </c>
      <c r="B35" s="18" t="s">
        <v>83</v>
      </c>
      <c r="C35" s="18" t="s">
        <v>84</v>
      </c>
      <c r="D35" s="19"/>
      <c r="E35" s="19">
        <v>10</v>
      </c>
      <c r="F35" s="19"/>
      <c r="G35" s="19">
        <v>10</v>
      </c>
      <c r="H35" s="19"/>
      <c r="I35" s="19">
        <v>10</v>
      </c>
      <c r="J35" s="19"/>
      <c r="K35" s="19">
        <f t="shared" si="4"/>
        <v>10</v>
      </c>
      <c r="L35" s="20">
        <f t="shared" si="1"/>
        <v>4.106776180698152</v>
      </c>
      <c r="M35" s="20">
        <f t="shared" si="2"/>
        <v>4.106776180698152</v>
      </c>
      <c r="N35" s="1"/>
    </row>
    <row r="36" spans="1:14" ht="12.75">
      <c r="A36" s="25" t="s">
        <v>85</v>
      </c>
      <c r="B36" s="18" t="s">
        <v>86</v>
      </c>
      <c r="C36" s="18" t="s">
        <v>25</v>
      </c>
      <c r="D36" s="19"/>
      <c r="E36" s="19">
        <v>30.5</v>
      </c>
      <c r="F36" s="19">
        <v>30</v>
      </c>
      <c r="G36" s="19">
        <f t="shared" si="3"/>
        <v>60.5</v>
      </c>
      <c r="H36" s="19"/>
      <c r="I36" s="19">
        <v>30.5</v>
      </c>
      <c r="J36" s="19">
        <v>30</v>
      </c>
      <c r="K36" s="19">
        <f t="shared" si="4"/>
        <v>60.5</v>
      </c>
      <c r="L36" s="20">
        <f t="shared" si="1"/>
        <v>12.525667351129364</v>
      </c>
      <c r="M36" s="20">
        <f t="shared" si="2"/>
        <v>24.84599589322382</v>
      </c>
      <c r="N36" s="1"/>
    </row>
    <row r="37" spans="1:14" ht="12.75">
      <c r="A37" s="25" t="s">
        <v>87</v>
      </c>
      <c r="B37" s="18" t="s">
        <v>88</v>
      </c>
      <c r="C37" s="18"/>
      <c r="D37" s="19"/>
      <c r="E37" s="19">
        <v>10</v>
      </c>
      <c r="F37" s="19"/>
      <c r="G37" s="19">
        <f t="shared" si="3"/>
        <v>10</v>
      </c>
      <c r="H37" s="19"/>
      <c r="I37" s="19">
        <v>10</v>
      </c>
      <c r="J37" s="19"/>
      <c r="K37" s="19">
        <f t="shared" si="4"/>
        <v>10</v>
      </c>
      <c r="L37" s="20">
        <f t="shared" si="1"/>
        <v>4.106776180698152</v>
      </c>
      <c r="M37" s="20">
        <f t="shared" si="2"/>
        <v>4.106776180698152</v>
      </c>
      <c r="N37" s="1"/>
    </row>
    <row r="38" spans="1:14" ht="12.75">
      <c r="A38" s="25" t="s">
        <v>89</v>
      </c>
      <c r="B38" s="18" t="s">
        <v>90</v>
      </c>
      <c r="C38" s="18" t="s">
        <v>91</v>
      </c>
      <c r="D38" s="19"/>
      <c r="E38" s="19">
        <v>5</v>
      </c>
      <c r="F38" s="19">
        <v>5</v>
      </c>
      <c r="G38" s="19">
        <f t="shared" si="3"/>
        <v>10</v>
      </c>
      <c r="H38" s="19"/>
      <c r="I38" s="19">
        <v>5</v>
      </c>
      <c r="J38" s="19">
        <v>5</v>
      </c>
      <c r="K38" s="19">
        <f t="shared" si="4"/>
        <v>10</v>
      </c>
      <c r="L38" s="20">
        <f t="shared" si="1"/>
        <v>2.053388090349076</v>
      </c>
      <c r="M38" s="20">
        <f t="shared" si="2"/>
        <v>4.106776180698152</v>
      </c>
      <c r="N38" s="1"/>
    </row>
    <row r="39" spans="1:14" ht="12.75">
      <c r="A39" s="25" t="s">
        <v>92</v>
      </c>
      <c r="B39" s="18" t="s">
        <v>93</v>
      </c>
      <c r="C39" s="18" t="s">
        <v>91</v>
      </c>
      <c r="D39" s="19"/>
      <c r="E39" s="19"/>
      <c r="F39" s="19"/>
      <c r="G39" s="19">
        <f t="shared" si="3"/>
        <v>0</v>
      </c>
      <c r="H39" s="19"/>
      <c r="I39" s="19"/>
      <c r="J39" s="19"/>
      <c r="K39" s="19">
        <f t="shared" si="4"/>
        <v>0</v>
      </c>
      <c r="L39" s="20">
        <f t="shared" si="1"/>
        <v>0</v>
      </c>
      <c r="M39" s="20">
        <f t="shared" si="2"/>
        <v>0</v>
      </c>
      <c r="N39" s="1"/>
    </row>
    <row r="40" spans="1:14" ht="12.75">
      <c r="A40" s="25" t="s">
        <v>94</v>
      </c>
      <c r="B40" s="18" t="s">
        <v>95</v>
      </c>
      <c r="C40" s="18" t="s">
        <v>96</v>
      </c>
      <c r="D40" s="19"/>
      <c r="E40" s="19">
        <v>1</v>
      </c>
      <c r="F40" s="19">
        <v>1</v>
      </c>
      <c r="G40" s="19">
        <f t="shared" si="3"/>
        <v>2</v>
      </c>
      <c r="H40" s="19"/>
      <c r="I40" s="19">
        <v>1</v>
      </c>
      <c r="J40" s="19">
        <v>1</v>
      </c>
      <c r="K40" s="19">
        <f t="shared" si="4"/>
        <v>2</v>
      </c>
      <c r="L40" s="20">
        <f t="shared" si="1"/>
        <v>0.4106776180698152</v>
      </c>
      <c r="M40" s="20">
        <f t="shared" si="2"/>
        <v>0.8213552361396304</v>
      </c>
      <c r="N40" s="1"/>
    </row>
    <row r="41" spans="1:14" ht="12.75">
      <c r="A41" s="25" t="s">
        <v>97</v>
      </c>
      <c r="B41" s="18" t="s">
        <v>98</v>
      </c>
      <c r="C41" s="18" t="s">
        <v>99</v>
      </c>
      <c r="D41" s="19"/>
      <c r="E41" s="19">
        <v>20</v>
      </c>
      <c r="F41" s="19">
        <v>10</v>
      </c>
      <c r="G41" s="19">
        <f t="shared" si="3"/>
        <v>30</v>
      </c>
      <c r="H41" s="19"/>
      <c r="I41" s="19">
        <v>20</v>
      </c>
      <c r="J41" s="19">
        <v>10</v>
      </c>
      <c r="K41" s="19">
        <f t="shared" si="4"/>
        <v>30</v>
      </c>
      <c r="L41" s="20">
        <f t="shared" si="1"/>
        <v>8.213552361396305</v>
      </c>
      <c r="M41" s="20">
        <f t="shared" si="2"/>
        <v>12.320328542094456</v>
      </c>
      <c r="N41" s="1"/>
    </row>
    <row r="42" spans="1:14" ht="12.75">
      <c r="A42" s="25" t="s">
        <v>100</v>
      </c>
      <c r="B42" s="18" t="s">
        <v>101</v>
      </c>
      <c r="C42" s="18" t="s">
        <v>102</v>
      </c>
      <c r="D42" s="19">
        <v>30</v>
      </c>
      <c r="E42" s="19">
        <v>5</v>
      </c>
      <c r="F42" s="19"/>
      <c r="G42" s="19">
        <f t="shared" si="3"/>
        <v>35</v>
      </c>
      <c r="H42" s="19"/>
      <c r="I42" s="19">
        <v>5</v>
      </c>
      <c r="J42" s="19"/>
      <c r="K42" s="19">
        <f t="shared" si="4"/>
        <v>5</v>
      </c>
      <c r="L42" s="20">
        <f t="shared" si="1"/>
        <v>2.053388090349076</v>
      </c>
      <c r="M42" s="20">
        <f t="shared" si="2"/>
        <v>2.053388090349076</v>
      </c>
      <c r="N42" s="1"/>
    </row>
    <row r="43" spans="1:14" ht="12.75">
      <c r="A43" s="25" t="s">
        <v>103</v>
      </c>
      <c r="B43" s="18" t="s">
        <v>104</v>
      </c>
      <c r="C43" s="18" t="s">
        <v>105</v>
      </c>
      <c r="D43" s="19"/>
      <c r="E43" s="19"/>
      <c r="F43" s="19"/>
      <c r="G43" s="19">
        <f t="shared" si="3"/>
        <v>0</v>
      </c>
      <c r="H43" s="19">
        <v>20</v>
      </c>
      <c r="I43" s="19"/>
      <c r="J43" s="19"/>
      <c r="K43" s="19">
        <f t="shared" si="4"/>
        <v>20</v>
      </c>
      <c r="L43" s="20">
        <f t="shared" si="1"/>
        <v>0</v>
      </c>
      <c r="M43" s="20">
        <f t="shared" si="2"/>
        <v>8.213552361396305</v>
      </c>
      <c r="N43" s="1"/>
    </row>
    <row r="44" spans="1:14" ht="12.75">
      <c r="A44" s="25" t="s">
        <v>106</v>
      </c>
      <c r="B44" s="18" t="s">
        <v>107</v>
      </c>
      <c r="C44" s="18" t="s">
        <v>108</v>
      </c>
      <c r="D44" s="19"/>
      <c r="E44" s="19">
        <v>10</v>
      </c>
      <c r="F44" s="19"/>
      <c r="G44" s="19">
        <f t="shared" si="3"/>
        <v>10</v>
      </c>
      <c r="H44" s="19"/>
      <c r="I44" s="19">
        <v>10</v>
      </c>
      <c r="J44" s="19"/>
      <c r="K44" s="19">
        <f t="shared" si="4"/>
        <v>10</v>
      </c>
      <c r="L44" s="20">
        <f t="shared" si="1"/>
        <v>4.106776180698152</v>
      </c>
      <c r="M44" s="20">
        <f t="shared" si="2"/>
        <v>4.106776180698152</v>
      </c>
      <c r="N44" s="1"/>
    </row>
    <row r="45" spans="1:14" ht="12.75">
      <c r="A45" s="25" t="s">
        <v>109</v>
      </c>
      <c r="B45" s="18" t="s">
        <v>110</v>
      </c>
      <c r="C45" s="18" t="s">
        <v>31</v>
      </c>
      <c r="D45" s="19"/>
      <c r="E45" s="19"/>
      <c r="F45" s="19"/>
      <c r="G45" s="19">
        <f t="shared" si="3"/>
        <v>0</v>
      </c>
      <c r="H45" s="19">
        <v>31.25</v>
      </c>
      <c r="I45" s="19"/>
      <c r="J45" s="19"/>
      <c r="K45" s="19">
        <f t="shared" si="4"/>
        <v>31.25</v>
      </c>
      <c r="L45" s="20">
        <f t="shared" si="1"/>
        <v>0</v>
      </c>
      <c r="M45" s="20">
        <f t="shared" si="2"/>
        <v>12.833675564681725</v>
      </c>
      <c r="N45" s="1"/>
    </row>
    <row r="46" spans="1:14" ht="16.5" customHeight="1">
      <c r="A46" s="25" t="s">
        <v>111</v>
      </c>
      <c r="B46" s="31" t="s">
        <v>112</v>
      </c>
      <c r="C46" s="18" t="s">
        <v>113</v>
      </c>
      <c r="D46" s="19"/>
      <c r="E46" s="19">
        <v>210</v>
      </c>
      <c r="F46" s="19"/>
      <c r="G46" s="19">
        <f t="shared" si="3"/>
        <v>210</v>
      </c>
      <c r="H46" s="19">
        <v>50</v>
      </c>
      <c r="I46" s="19">
        <v>210</v>
      </c>
      <c r="J46" s="19"/>
      <c r="K46" s="19">
        <f t="shared" si="4"/>
        <v>260</v>
      </c>
      <c r="L46" s="20">
        <f t="shared" si="1"/>
        <v>86.24229979466119</v>
      </c>
      <c r="M46" s="20">
        <f t="shared" si="2"/>
        <v>106.77618069815195</v>
      </c>
      <c r="N46" s="1"/>
    </row>
    <row r="47" spans="1:14" ht="12.75">
      <c r="A47" s="25" t="s">
        <v>114</v>
      </c>
      <c r="B47" s="32" t="s">
        <v>30</v>
      </c>
      <c r="C47" s="18" t="s">
        <v>31</v>
      </c>
      <c r="D47" s="19"/>
      <c r="E47" s="19">
        <v>2727.77</v>
      </c>
      <c r="F47" s="19"/>
      <c r="G47" s="19">
        <f t="shared" si="3"/>
        <v>2727.77</v>
      </c>
      <c r="H47" s="19">
        <v>325.66</v>
      </c>
      <c r="I47" s="19">
        <v>2727.77</v>
      </c>
      <c r="J47" s="19"/>
      <c r="K47" s="19">
        <f>H47+I47</f>
        <v>3053.43</v>
      </c>
      <c r="L47" s="20">
        <f t="shared" si="1"/>
        <v>1120.2340862422998</v>
      </c>
      <c r="M47" s="20">
        <f t="shared" si="2"/>
        <v>1253.9753593429157</v>
      </c>
      <c r="N47" s="1"/>
    </row>
    <row r="48" spans="1:14" ht="15" customHeight="1">
      <c r="A48" s="25" t="s">
        <v>115</v>
      </c>
      <c r="B48" s="31" t="s">
        <v>116</v>
      </c>
      <c r="C48" s="18" t="s">
        <v>117</v>
      </c>
      <c r="D48" s="19"/>
      <c r="E48" s="19">
        <v>0.5</v>
      </c>
      <c r="F48" s="19"/>
      <c r="G48" s="19">
        <f t="shared" si="3"/>
        <v>0.5</v>
      </c>
      <c r="H48" s="19"/>
      <c r="I48" s="19">
        <v>0.5</v>
      </c>
      <c r="J48" s="19"/>
      <c r="K48" s="19">
        <f t="shared" si="4"/>
        <v>0.5</v>
      </c>
      <c r="L48" s="20">
        <f t="shared" si="1"/>
        <v>0.2053388090349076</v>
      </c>
      <c r="M48" s="20">
        <f t="shared" si="2"/>
        <v>0.2053388090349076</v>
      </c>
      <c r="N48" s="1"/>
    </row>
    <row r="49" spans="1:14" ht="12.75">
      <c r="A49" s="25" t="s">
        <v>118</v>
      </c>
      <c r="B49" s="31" t="s">
        <v>119</v>
      </c>
      <c r="C49" s="18" t="s">
        <v>64</v>
      </c>
      <c r="D49" s="19"/>
      <c r="E49" s="19">
        <v>0.5</v>
      </c>
      <c r="F49" s="19"/>
      <c r="G49" s="19">
        <f t="shared" si="3"/>
        <v>0.5</v>
      </c>
      <c r="H49" s="19"/>
      <c r="I49" s="19">
        <v>0.5</v>
      </c>
      <c r="J49" s="19"/>
      <c r="K49" s="19">
        <f t="shared" si="4"/>
        <v>0.5</v>
      </c>
      <c r="L49" s="20">
        <f t="shared" si="1"/>
        <v>0.2053388090349076</v>
      </c>
      <c r="M49" s="20">
        <f t="shared" si="2"/>
        <v>0.2053388090349076</v>
      </c>
      <c r="N49" s="1"/>
    </row>
    <row r="50" spans="1:14" ht="24.75">
      <c r="A50" s="25" t="s">
        <v>120</v>
      </c>
      <c r="B50" s="31" t="s">
        <v>121</v>
      </c>
      <c r="C50" s="18" t="s">
        <v>78</v>
      </c>
      <c r="D50" s="19"/>
      <c r="E50" s="19">
        <v>0.5</v>
      </c>
      <c r="F50" s="19"/>
      <c r="G50" s="19">
        <f t="shared" si="3"/>
        <v>0.5</v>
      </c>
      <c r="H50" s="19"/>
      <c r="I50" s="19">
        <v>0.5</v>
      </c>
      <c r="J50" s="19"/>
      <c r="K50" s="19">
        <f t="shared" si="4"/>
        <v>0.5</v>
      </c>
      <c r="L50" s="20">
        <f t="shared" si="1"/>
        <v>0.2053388090349076</v>
      </c>
      <c r="M50" s="20">
        <f t="shared" si="2"/>
        <v>0.2053388090349076</v>
      </c>
      <c r="N50" s="1"/>
    </row>
    <row r="51" spans="1:14" ht="12.75">
      <c r="A51" s="25" t="s">
        <v>122</v>
      </c>
      <c r="B51" s="31" t="s">
        <v>123</v>
      </c>
      <c r="C51" s="18" t="s">
        <v>31</v>
      </c>
      <c r="D51" s="19"/>
      <c r="E51" s="19">
        <v>0.5</v>
      </c>
      <c r="F51" s="19"/>
      <c r="G51" s="19">
        <f t="shared" si="3"/>
        <v>0.5</v>
      </c>
      <c r="H51" s="19"/>
      <c r="I51" s="19">
        <v>0.5</v>
      </c>
      <c r="J51" s="19"/>
      <c r="K51" s="19">
        <f t="shared" si="4"/>
        <v>0.5</v>
      </c>
      <c r="L51" s="20">
        <f t="shared" si="1"/>
        <v>0.2053388090349076</v>
      </c>
      <c r="M51" s="20">
        <f t="shared" si="2"/>
        <v>0.2053388090349076</v>
      </c>
      <c r="N51" s="1"/>
    </row>
    <row r="52" spans="1:14" ht="24.75">
      <c r="A52" s="25" t="s">
        <v>124</v>
      </c>
      <c r="B52" s="31" t="s">
        <v>125</v>
      </c>
      <c r="C52" s="18" t="s">
        <v>31</v>
      </c>
      <c r="D52" s="19">
        <v>10</v>
      </c>
      <c r="E52" s="19"/>
      <c r="F52" s="19"/>
      <c r="G52" s="19">
        <f t="shared" si="3"/>
        <v>10</v>
      </c>
      <c r="H52" s="19"/>
      <c r="I52" s="19"/>
      <c r="J52" s="19"/>
      <c r="K52" s="19">
        <f t="shared" si="4"/>
        <v>0</v>
      </c>
      <c r="L52" s="20">
        <f t="shared" si="1"/>
        <v>0</v>
      </c>
      <c r="M52" s="20">
        <f t="shared" si="2"/>
        <v>0</v>
      </c>
      <c r="N52" s="1"/>
    </row>
    <row r="53" spans="1:14" ht="12.75">
      <c r="A53" s="25" t="s">
        <v>126</v>
      </c>
      <c r="B53" s="31" t="s">
        <v>127</v>
      </c>
      <c r="C53" s="29" t="s">
        <v>31</v>
      </c>
      <c r="D53" s="19"/>
      <c r="E53" s="19">
        <v>10</v>
      </c>
      <c r="F53" s="19">
        <v>5</v>
      </c>
      <c r="G53" s="19">
        <f t="shared" si="3"/>
        <v>15</v>
      </c>
      <c r="H53" s="19"/>
      <c r="I53" s="19">
        <v>10</v>
      </c>
      <c r="J53" s="19">
        <v>5</v>
      </c>
      <c r="K53" s="19">
        <f t="shared" si="4"/>
        <v>15</v>
      </c>
      <c r="L53" s="20">
        <f t="shared" si="1"/>
        <v>4.106776180698152</v>
      </c>
      <c r="M53" s="20">
        <f t="shared" si="2"/>
        <v>6.160164271047228</v>
      </c>
      <c r="N53" s="1"/>
    </row>
    <row r="54" spans="1:14" ht="30" customHeight="1">
      <c r="A54" s="25" t="s">
        <v>128</v>
      </c>
      <c r="B54" s="32" t="s">
        <v>129</v>
      </c>
      <c r="C54" s="18" t="s">
        <v>31</v>
      </c>
      <c r="D54" s="19"/>
      <c r="E54" s="19">
        <v>2.44</v>
      </c>
      <c r="F54" s="19"/>
      <c r="G54" s="19">
        <f t="shared" si="3"/>
        <v>2.44</v>
      </c>
      <c r="H54" s="19"/>
      <c r="I54" s="19">
        <v>2.44</v>
      </c>
      <c r="J54" s="19"/>
      <c r="K54" s="19">
        <f t="shared" si="4"/>
        <v>2.44</v>
      </c>
      <c r="L54" s="20">
        <f t="shared" si="1"/>
        <v>1.002053388090349</v>
      </c>
      <c r="M54" s="20">
        <f t="shared" si="2"/>
        <v>1.002053388090349</v>
      </c>
      <c r="N54" s="1"/>
    </row>
    <row r="55" spans="1:14" ht="24" customHeight="1">
      <c r="A55" s="25" t="s">
        <v>130</v>
      </c>
      <c r="B55" s="31" t="s">
        <v>131</v>
      </c>
      <c r="C55" s="18" t="s">
        <v>132</v>
      </c>
      <c r="D55" s="20">
        <v>12</v>
      </c>
      <c r="E55" s="19"/>
      <c r="F55" s="19"/>
      <c r="G55" s="19">
        <f t="shared" si="3"/>
        <v>12</v>
      </c>
      <c r="H55" s="19"/>
      <c r="I55" s="19"/>
      <c r="J55" s="19"/>
      <c r="K55" s="19">
        <f t="shared" si="4"/>
        <v>0</v>
      </c>
      <c r="L55" s="20">
        <f t="shared" si="1"/>
        <v>0</v>
      </c>
      <c r="M55" s="20">
        <f t="shared" si="2"/>
        <v>0</v>
      </c>
      <c r="N55" s="1"/>
    </row>
    <row r="56" spans="1:14" ht="24.75">
      <c r="A56" s="25" t="s">
        <v>133</v>
      </c>
      <c r="B56" s="31" t="s">
        <v>134</v>
      </c>
      <c r="C56" s="18" t="s">
        <v>31</v>
      </c>
      <c r="D56" s="19">
        <v>410</v>
      </c>
      <c r="E56" s="19"/>
      <c r="F56" s="19"/>
      <c r="G56" s="19">
        <f t="shared" si="3"/>
        <v>410</v>
      </c>
      <c r="H56" s="19"/>
      <c r="I56" s="19"/>
      <c r="J56" s="19"/>
      <c r="K56" s="19">
        <f t="shared" si="4"/>
        <v>0</v>
      </c>
      <c r="L56" s="20">
        <f t="shared" si="1"/>
        <v>0</v>
      </c>
      <c r="M56" s="20">
        <f t="shared" si="2"/>
        <v>0</v>
      </c>
      <c r="N56" s="1"/>
    </row>
    <row r="57" spans="1:14" ht="12.75">
      <c r="A57" s="25" t="s">
        <v>135</v>
      </c>
      <c r="B57" s="31" t="s">
        <v>136</v>
      </c>
      <c r="C57" s="18"/>
      <c r="D57" s="19"/>
      <c r="E57" s="19">
        <v>150</v>
      </c>
      <c r="F57" s="19"/>
      <c r="G57" s="19">
        <v>150</v>
      </c>
      <c r="H57" s="19">
        <v>96</v>
      </c>
      <c r="I57" s="19">
        <v>150</v>
      </c>
      <c r="J57" s="19"/>
      <c r="K57" s="19">
        <f t="shared" si="4"/>
        <v>246</v>
      </c>
      <c r="L57" s="20">
        <f t="shared" si="1"/>
        <v>61.60164271047228</v>
      </c>
      <c r="M57" s="20">
        <f t="shared" si="2"/>
        <v>101.02669404517455</v>
      </c>
      <c r="N57" s="1"/>
    </row>
    <row r="58" spans="1:14" ht="12.75">
      <c r="A58" s="25" t="s">
        <v>137</v>
      </c>
      <c r="B58" s="18" t="s">
        <v>138</v>
      </c>
      <c r="C58" s="29" t="s">
        <v>31</v>
      </c>
      <c r="D58" s="19"/>
      <c r="E58" s="19">
        <v>24</v>
      </c>
      <c r="F58" s="19"/>
      <c r="G58" s="19">
        <f>SUM(D58:F58)</f>
        <v>24</v>
      </c>
      <c r="H58" s="19"/>
      <c r="I58" s="19">
        <v>24</v>
      </c>
      <c r="J58" s="19"/>
      <c r="K58" s="19">
        <f t="shared" si="4"/>
        <v>24</v>
      </c>
      <c r="L58" s="20">
        <f t="shared" si="1"/>
        <v>9.856262833675565</v>
      </c>
      <c r="M58" s="20">
        <f t="shared" si="2"/>
        <v>9.856262833675565</v>
      </c>
      <c r="N58" s="1"/>
    </row>
    <row r="59" spans="1:14" ht="12.75">
      <c r="A59" s="25" t="s">
        <v>139</v>
      </c>
      <c r="B59" s="18" t="s">
        <v>140</v>
      </c>
      <c r="C59" s="18" t="s">
        <v>141</v>
      </c>
      <c r="D59" s="19"/>
      <c r="E59" s="19">
        <v>20</v>
      </c>
      <c r="F59" s="19"/>
      <c r="G59" s="19">
        <f>SUM(D59:F59)</f>
        <v>20</v>
      </c>
      <c r="H59" s="19"/>
      <c r="I59" s="19">
        <v>20</v>
      </c>
      <c r="J59" s="19"/>
      <c r="K59" s="19">
        <f t="shared" si="4"/>
        <v>20</v>
      </c>
      <c r="L59" s="20">
        <f t="shared" si="1"/>
        <v>8.213552361396305</v>
      </c>
      <c r="M59" s="20">
        <f t="shared" si="2"/>
        <v>8.213552361396305</v>
      </c>
      <c r="N59" s="1"/>
    </row>
    <row r="60" spans="1:14" ht="24.75" customHeight="1">
      <c r="A60" s="12" t="s">
        <v>142</v>
      </c>
      <c r="B60" s="33" t="s">
        <v>143</v>
      </c>
      <c r="C60" s="34" t="s">
        <v>20</v>
      </c>
      <c r="D60" s="15">
        <f>SUM(D61:D78)</f>
        <v>0</v>
      </c>
      <c r="E60" s="15">
        <f>SUM(E61:E80)</f>
        <v>1201.83</v>
      </c>
      <c r="F60" s="15">
        <f>SUM(F61:F78)</f>
        <v>110</v>
      </c>
      <c r="G60" s="15">
        <f>SUM(G61:G80)</f>
        <v>1311.83</v>
      </c>
      <c r="H60" s="15">
        <f>SUM(H61:H79)</f>
        <v>319.34000000000003</v>
      </c>
      <c r="I60" s="15">
        <f>SUM(I61:I80)</f>
        <v>1201.83</v>
      </c>
      <c r="J60" s="15">
        <f>SUM(J61:J78)</f>
        <v>110</v>
      </c>
      <c r="K60" s="15">
        <f>SUM(K61:K80)</f>
        <v>1631.1699999999998</v>
      </c>
      <c r="L60" s="15">
        <f>SUM(L61:L80)</f>
        <v>493.56468172484597</v>
      </c>
      <c r="M60" s="15">
        <f>SUM(M61:M80)</f>
        <v>669.8850102669403</v>
      </c>
      <c r="N60" s="1"/>
    </row>
    <row r="61" spans="1:14" ht="12.75">
      <c r="A61" s="25" t="s">
        <v>144</v>
      </c>
      <c r="B61" s="18" t="s">
        <v>145</v>
      </c>
      <c r="C61" s="18" t="s">
        <v>146</v>
      </c>
      <c r="D61" s="19"/>
      <c r="E61" s="19">
        <v>100</v>
      </c>
      <c r="F61" s="19">
        <v>30</v>
      </c>
      <c r="G61" s="19">
        <f t="shared" si="3"/>
        <v>130</v>
      </c>
      <c r="H61" s="19"/>
      <c r="I61" s="19">
        <v>100</v>
      </c>
      <c r="J61" s="19">
        <v>30</v>
      </c>
      <c r="K61" s="19">
        <f>SUM(H61:J61)</f>
        <v>130</v>
      </c>
      <c r="L61" s="20">
        <f t="shared" si="1"/>
        <v>41.067761806981515</v>
      </c>
      <c r="M61" s="20">
        <f t="shared" si="2"/>
        <v>53.38809034907597</v>
      </c>
      <c r="N61" s="1"/>
    </row>
    <row r="62" spans="1:14" ht="12.75">
      <c r="A62" s="16" t="s">
        <v>147</v>
      </c>
      <c r="B62" s="17" t="s">
        <v>148</v>
      </c>
      <c r="C62" s="17" t="s">
        <v>149</v>
      </c>
      <c r="D62" s="35"/>
      <c r="E62" s="36">
        <v>100</v>
      </c>
      <c r="F62" s="36">
        <v>40</v>
      </c>
      <c r="G62" s="36">
        <f t="shared" si="3"/>
        <v>140</v>
      </c>
      <c r="H62" s="35"/>
      <c r="I62" s="36">
        <v>100</v>
      </c>
      <c r="J62" s="36">
        <v>40</v>
      </c>
      <c r="K62" s="19">
        <f aca="true" t="shared" si="5" ref="K62:K80">SUM(H62:J62)</f>
        <v>140</v>
      </c>
      <c r="L62" s="20">
        <f t="shared" si="1"/>
        <v>41.067761806981515</v>
      </c>
      <c r="M62" s="20">
        <f t="shared" si="2"/>
        <v>57.49486652977413</v>
      </c>
      <c r="N62" s="1"/>
    </row>
    <row r="63" spans="1:14" ht="12.75">
      <c r="A63" s="21"/>
      <c r="B63" s="22" t="s">
        <v>150</v>
      </c>
      <c r="C63" s="9"/>
      <c r="D63" s="35"/>
      <c r="E63" s="36"/>
      <c r="F63" s="36"/>
      <c r="G63" s="36"/>
      <c r="H63" s="35"/>
      <c r="I63" s="36"/>
      <c r="J63" s="36"/>
      <c r="K63" s="19">
        <f t="shared" si="5"/>
        <v>0</v>
      </c>
      <c r="L63" s="20">
        <f t="shared" si="1"/>
        <v>0</v>
      </c>
      <c r="M63" s="20">
        <f t="shared" si="2"/>
        <v>0</v>
      </c>
      <c r="N63" s="1"/>
    </row>
    <row r="64" spans="1:14" ht="12.75">
      <c r="A64" s="25" t="s">
        <v>151</v>
      </c>
      <c r="B64" s="18" t="s">
        <v>152</v>
      </c>
      <c r="C64" s="18" t="s">
        <v>31</v>
      </c>
      <c r="D64" s="19"/>
      <c r="E64" s="19">
        <v>70</v>
      </c>
      <c r="F64" s="19"/>
      <c r="G64" s="19">
        <f t="shared" si="3"/>
        <v>70</v>
      </c>
      <c r="H64" s="19"/>
      <c r="I64" s="19">
        <v>70</v>
      </c>
      <c r="J64" s="19"/>
      <c r="K64" s="19">
        <f t="shared" si="5"/>
        <v>70</v>
      </c>
      <c r="L64" s="20">
        <f t="shared" si="1"/>
        <v>28.747433264887064</v>
      </c>
      <c r="M64" s="20">
        <f t="shared" si="2"/>
        <v>28.747433264887064</v>
      </c>
      <c r="N64" s="1"/>
    </row>
    <row r="65" spans="1:14" ht="12.75">
      <c r="A65" s="25" t="s">
        <v>153</v>
      </c>
      <c r="B65" s="18" t="s">
        <v>154</v>
      </c>
      <c r="C65" s="18" t="s">
        <v>31</v>
      </c>
      <c r="D65" s="19"/>
      <c r="E65" s="19">
        <v>30</v>
      </c>
      <c r="F65" s="19"/>
      <c r="G65" s="19">
        <f t="shared" si="3"/>
        <v>30</v>
      </c>
      <c r="H65" s="19"/>
      <c r="I65" s="19">
        <v>30</v>
      </c>
      <c r="J65" s="19"/>
      <c r="K65" s="19">
        <f t="shared" si="5"/>
        <v>30</v>
      </c>
      <c r="L65" s="20">
        <f t="shared" si="1"/>
        <v>12.320328542094456</v>
      </c>
      <c r="M65" s="20">
        <f t="shared" si="2"/>
        <v>12.320328542094456</v>
      </c>
      <c r="N65" s="1"/>
    </row>
    <row r="66" spans="1:14" ht="12.75">
      <c r="A66" s="25" t="s">
        <v>155</v>
      </c>
      <c r="B66" s="26" t="s">
        <v>156</v>
      </c>
      <c r="C66" s="29" t="s">
        <v>31</v>
      </c>
      <c r="D66" s="19"/>
      <c r="E66" s="19">
        <v>120</v>
      </c>
      <c r="F66" s="19"/>
      <c r="G66" s="19">
        <f t="shared" si="3"/>
        <v>120</v>
      </c>
      <c r="H66" s="19"/>
      <c r="I66" s="19">
        <v>120</v>
      </c>
      <c r="J66" s="19"/>
      <c r="K66" s="19">
        <f t="shared" si="5"/>
        <v>120</v>
      </c>
      <c r="L66" s="20">
        <f t="shared" si="1"/>
        <v>49.281314168377826</v>
      </c>
      <c r="M66" s="20">
        <f t="shared" si="2"/>
        <v>49.281314168377826</v>
      </c>
      <c r="N66" s="1"/>
    </row>
    <row r="67" spans="1:14" ht="12.75">
      <c r="A67" s="25" t="s">
        <v>157</v>
      </c>
      <c r="B67" s="18" t="s">
        <v>158</v>
      </c>
      <c r="C67" s="18" t="s">
        <v>159</v>
      </c>
      <c r="D67" s="19"/>
      <c r="E67" s="19">
        <v>0</v>
      </c>
      <c r="F67" s="19"/>
      <c r="G67" s="19">
        <f t="shared" si="3"/>
        <v>0</v>
      </c>
      <c r="H67" s="19">
        <v>4</v>
      </c>
      <c r="I67" s="19"/>
      <c r="J67" s="19"/>
      <c r="K67" s="19">
        <f t="shared" si="5"/>
        <v>4</v>
      </c>
      <c r="L67" s="20">
        <f t="shared" si="1"/>
        <v>0</v>
      </c>
      <c r="M67" s="20">
        <f t="shared" si="2"/>
        <v>1.6427104722792607</v>
      </c>
      <c r="N67" s="1"/>
    </row>
    <row r="68" spans="1:14" ht="12.75">
      <c r="A68" s="25" t="s">
        <v>160</v>
      </c>
      <c r="B68" s="18" t="s">
        <v>161</v>
      </c>
      <c r="C68" s="29" t="s">
        <v>162</v>
      </c>
      <c r="D68" s="19"/>
      <c r="E68" s="19">
        <v>180</v>
      </c>
      <c r="F68" s="19"/>
      <c r="G68" s="19">
        <f t="shared" si="3"/>
        <v>180</v>
      </c>
      <c r="H68" s="19"/>
      <c r="I68" s="19">
        <v>180</v>
      </c>
      <c r="J68" s="19"/>
      <c r="K68" s="19">
        <f t="shared" si="5"/>
        <v>180</v>
      </c>
      <c r="L68" s="20">
        <f t="shared" si="1"/>
        <v>73.92197125256673</v>
      </c>
      <c r="M68" s="20">
        <f t="shared" si="2"/>
        <v>73.92197125256673</v>
      </c>
      <c r="N68" s="1"/>
    </row>
    <row r="69" spans="1:14" ht="12.75">
      <c r="A69" s="25" t="s">
        <v>163</v>
      </c>
      <c r="B69" s="18" t="s">
        <v>164</v>
      </c>
      <c r="C69" s="29" t="s">
        <v>165</v>
      </c>
      <c r="D69" s="19"/>
      <c r="E69" s="19">
        <v>40</v>
      </c>
      <c r="F69" s="19"/>
      <c r="G69" s="19">
        <f t="shared" si="3"/>
        <v>40</v>
      </c>
      <c r="H69" s="19">
        <v>10</v>
      </c>
      <c r="I69" s="19">
        <v>40</v>
      </c>
      <c r="J69" s="19"/>
      <c r="K69" s="19">
        <f t="shared" si="5"/>
        <v>50</v>
      </c>
      <c r="L69" s="20">
        <f t="shared" si="1"/>
        <v>16.42710472279261</v>
      </c>
      <c r="M69" s="20">
        <f t="shared" si="2"/>
        <v>20.533880903490758</v>
      </c>
      <c r="N69" s="1"/>
    </row>
    <row r="70" spans="1:14" ht="12.75">
      <c r="A70" s="25" t="s">
        <v>166</v>
      </c>
      <c r="B70" s="18" t="s">
        <v>167</v>
      </c>
      <c r="C70" s="29" t="s">
        <v>168</v>
      </c>
      <c r="D70" s="19"/>
      <c r="E70" s="19">
        <v>20</v>
      </c>
      <c r="F70" s="19">
        <v>40</v>
      </c>
      <c r="G70" s="19">
        <f t="shared" si="3"/>
        <v>60</v>
      </c>
      <c r="H70" s="19"/>
      <c r="I70" s="19">
        <v>20</v>
      </c>
      <c r="J70" s="19">
        <v>40</v>
      </c>
      <c r="K70" s="19">
        <f t="shared" si="5"/>
        <v>60</v>
      </c>
      <c r="L70" s="20">
        <f t="shared" si="1"/>
        <v>8.213552361396305</v>
      </c>
      <c r="M70" s="20">
        <f t="shared" si="2"/>
        <v>24.640657084188913</v>
      </c>
      <c r="N70" s="1"/>
    </row>
    <row r="71" spans="1:14" ht="12.75">
      <c r="A71" s="25" t="s">
        <v>169</v>
      </c>
      <c r="B71" s="18" t="s">
        <v>161</v>
      </c>
      <c r="C71" s="29" t="s">
        <v>170</v>
      </c>
      <c r="D71" s="19"/>
      <c r="E71" s="19">
        <v>40</v>
      </c>
      <c r="F71" s="19"/>
      <c r="G71" s="19">
        <f t="shared" si="3"/>
        <v>40</v>
      </c>
      <c r="H71" s="19">
        <v>50</v>
      </c>
      <c r="I71" s="19">
        <v>40</v>
      </c>
      <c r="J71" s="19"/>
      <c r="K71" s="19">
        <f t="shared" si="5"/>
        <v>90</v>
      </c>
      <c r="L71" s="20">
        <f t="shared" si="1"/>
        <v>16.42710472279261</v>
      </c>
      <c r="M71" s="20">
        <f t="shared" si="2"/>
        <v>36.96098562628337</v>
      </c>
      <c r="N71" s="1"/>
    </row>
    <row r="72" spans="1:14" ht="12.75">
      <c r="A72" s="37" t="s">
        <v>171</v>
      </c>
      <c r="B72" s="18" t="s">
        <v>172</v>
      </c>
      <c r="C72" s="18" t="s">
        <v>168</v>
      </c>
      <c r="D72" s="19"/>
      <c r="E72" s="19">
        <v>20</v>
      </c>
      <c r="F72" s="19"/>
      <c r="G72" s="19">
        <f t="shared" si="3"/>
        <v>20</v>
      </c>
      <c r="H72" s="19"/>
      <c r="I72" s="19">
        <v>20</v>
      </c>
      <c r="J72" s="19"/>
      <c r="K72" s="19">
        <f t="shared" si="5"/>
        <v>20</v>
      </c>
      <c r="L72" s="20">
        <f t="shared" si="1"/>
        <v>8.213552361396305</v>
      </c>
      <c r="M72" s="20">
        <f t="shared" si="2"/>
        <v>8.213552361396305</v>
      </c>
      <c r="N72" s="1"/>
    </row>
    <row r="73" spans="1:14" ht="12.75">
      <c r="A73" s="25" t="s">
        <v>173</v>
      </c>
      <c r="B73" s="18" t="s">
        <v>174</v>
      </c>
      <c r="C73" s="18" t="s">
        <v>31</v>
      </c>
      <c r="D73" s="19"/>
      <c r="E73" s="19">
        <v>50</v>
      </c>
      <c r="F73" s="19"/>
      <c r="G73" s="19">
        <f t="shared" si="3"/>
        <v>50</v>
      </c>
      <c r="H73" s="19"/>
      <c r="I73" s="19">
        <v>50</v>
      </c>
      <c r="J73" s="19"/>
      <c r="K73" s="19">
        <f t="shared" si="5"/>
        <v>50</v>
      </c>
      <c r="L73" s="20">
        <f t="shared" si="1"/>
        <v>20.533880903490758</v>
      </c>
      <c r="M73" s="20">
        <f t="shared" si="2"/>
        <v>20.533880903490758</v>
      </c>
      <c r="N73" s="1"/>
    </row>
    <row r="74" spans="1:14" ht="12.75">
      <c r="A74" s="25" t="s">
        <v>175</v>
      </c>
      <c r="B74" s="18" t="s">
        <v>176</v>
      </c>
      <c r="C74" s="18" t="s">
        <v>141</v>
      </c>
      <c r="D74" s="19"/>
      <c r="E74" s="19"/>
      <c r="F74" s="19"/>
      <c r="G74" s="19">
        <f t="shared" si="3"/>
        <v>0</v>
      </c>
      <c r="H74" s="19">
        <v>10</v>
      </c>
      <c r="I74" s="19"/>
      <c r="J74" s="19"/>
      <c r="K74" s="19">
        <f t="shared" si="5"/>
        <v>10</v>
      </c>
      <c r="L74" s="20">
        <f t="shared" si="1"/>
        <v>0</v>
      </c>
      <c r="M74" s="20">
        <f t="shared" si="2"/>
        <v>4.106776180698152</v>
      </c>
      <c r="N74" s="1"/>
    </row>
    <row r="75" spans="1:14" ht="12.75">
      <c r="A75" s="25" t="s">
        <v>177</v>
      </c>
      <c r="B75" s="26" t="s">
        <v>178</v>
      </c>
      <c r="C75" s="18" t="s">
        <v>31</v>
      </c>
      <c r="D75" s="19"/>
      <c r="E75" s="19">
        <v>50</v>
      </c>
      <c r="F75" s="19"/>
      <c r="G75" s="19">
        <f t="shared" si="3"/>
        <v>50</v>
      </c>
      <c r="H75" s="19"/>
      <c r="I75" s="19">
        <v>50</v>
      </c>
      <c r="J75" s="19"/>
      <c r="K75" s="19">
        <f t="shared" si="5"/>
        <v>50</v>
      </c>
      <c r="L75" s="20">
        <f t="shared" si="1"/>
        <v>20.533880903490758</v>
      </c>
      <c r="M75" s="20">
        <f t="shared" si="2"/>
        <v>20.533880903490758</v>
      </c>
      <c r="N75" s="1"/>
    </row>
    <row r="76" spans="1:14" ht="12.75">
      <c r="A76" s="25" t="s">
        <v>179</v>
      </c>
      <c r="B76" s="26" t="s">
        <v>180</v>
      </c>
      <c r="C76" s="18" t="s">
        <v>31</v>
      </c>
      <c r="D76" s="19"/>
      <c r="E76" s="19"/>
      <c r="F76" s="19"/>
      <c r="G76" s="19">
        <f t="shared" si="3"/>
        <v>0</v>
      </c>
      <c r="H76" s="19">
        <v>236.84</v>
      </c>
      <c r="I76" s="19"/>
      <c r="J76" s="19"/>
      <c r="K76" s="19">
        <f t="shared" si="5"/>
        <v>236.84</v>
      </c>
      <c r="L76" s="20">
        <f t="shared" si="1"/>
        <v>0</v>
      </c>
      <c r="M76" s="20">
        <f t="shared" si="2"/>
        <v>97.26488706365504</v>
      </c>
      <c r="N76" s="1"/>
    </row>
    <row r="77" spans="1:14" ht="12.75">
      <c r="A77" s="25" t="s">
        <v>181</v>
      </c>
      <c r="B77" s="18" t="s">
        <v>158</v>
      </c>
      <c r="C77" s="18" t="s">
        <v>182</v>
      </c>
      <c r="D77" s="19"/>
      <c r="E77" s="19"/>
      <c r="F77" s="19"/>
      <c r="G77" s="19">
        <f t="shared" si="3"/>
        <v>0</v>
      </c>
      <c r="H77" s="19">
        <v>5</v>
      </c>
      <c r="I77" s="19"/>
      <c r="J77" s="19"/>
      <c r="K77" s="19">
        <f t="shared" si="5"/>
        <v>5</v>
      </c>
      <c r="L77" s="20">
        <f t="shared" si="1"/>
        <v>0</v>
      </c>
      <c r="M77" s="20">
        <f t="shared" si="2"/>
        <v>2.053388090349076</v>
      </c>
      <c r="N77" s="1"/>
    </row>
    <row r="78" spans="1:14" ht="12.75">
      <c r="A78" s="25" t="s">
        <v>183</v>
      </c>
      <c r="B78" s="26" t="s">
        <v>30</v>
      </c>
      <c r="C78" s="18" t="s">
        <v>31</v>
      </c>
      <c r="D78" s="19"/>
      <c r="E78" s="36">
        <v>231.83</v>
      </c>
      <c r="F78" s="19"/>
      <c r="G78" s="19">
        <f t="shared" si="3"/>
        <v>231.83</v>
      </c>
      <c r="H78" s="19"/>
      <c r="I78" s="36">
        <v>231.83</v>
      </c>
      <c r="J78" s="19"/>
      <c r="K78" s="19">
        <f t="shared" si="5"/>
        <v>231.83</v>
      </c>
      <c r="L78" s="20">
        <f aca="true" t="shared" si="6" ref="L78:L92">I78/2435*1000</f>
        <v>95.20739219712526</v>
      </c>
      <c r="M78" s="20">
        <f aca="true" t="shared" si="7" ref="M78:M92">K78/2435*1000</f>
        <v>95.20739219712526</v>
      </c>
      <c r="N78" s="1"/>
    </row>
    <row r="79" spans="1:14" ht="12.75">
      <c r="A79" s="25" t="s">
        <v>184</v>
      </c>
      <c r="B79" s="18" t="s">
        <v>185</v>
      </c>
      <c r="C79" s="18" t="s">
        <v>182</v>
      </c>
      <c r="D79" s="19"/>
      <c r="E79" s="19">
        <v>50</v>
      </c>
      <c r="F79" s="19"/>
      <c r="G79" s="19">
        <f t="shared" si="3"/>
        <v>50</v>
      </c>
      <c r="H79" s="19">
        <v>3.5</v>
      </c>
      <c r="I79" s="19">
        <v>50</v>
      </c>
      <c r="J79" s="19"/>
      <c r="K79" s="19">
        <f t="shared" si="5"/>
        <v>53.5</v>
      </c>
      <c r="L79" s="20">
        <f t="shared" si="6"/>
        <v>20.533880903490758</v>
      </c>
      <c r="M79" s="20">
        <f t="shared" si="7"/>
        <v>21.971252566735114</v>
      </c>
      <c r="N79" s="1"/>
    </row>
    <row r="80" spans="1:14" ht="12.75">
      <c r="A80" s="25" t="s">
        <v>186</v>
      </c>
      <c r="B80" s="18" t="s">
        <v>187</v>
      </c>
      <c r="C80" s="18" t="s">
        <v>188</v>
      </c>
      <c r="D80" s="19"/>
      <c r="E80" s="19">
        <v>100</v>
      </c>
      <c r="F80" s="19"/>
      <c r="G80" s="19">
        <f t="shared" si="3"/>
        <v>100</v>
      </c>
      <c r="H80" s="19"/>
      <c r="I80" s="19">
        <v>100</v>
      </c>
      <c r="J80" s="19"/>
      <c r="K80" s="19">
        <f t="shared" si="5"/>
        <v>100</v>
      </c>
      <c r="L80" s="20">
        <f t="shared" si="6"/>
        <v>41.067761806981515</v>
      </c>
      <c r="M80" s="20">
        <f t="shared" si="7"/>
        <v>41.067761806981515</v>
      </c>
      <c r="N80" s="1"/>
    </row>
    <row r="81" spans="1:14" ht="26.25" customHeight="1">
      <c r="A81" s="12" t="s">
        <v>189</v>
      </c>
      <c r="B81" s="13" t="s">
        <v>190</v>
      </c>
      <c r="C81" s="27"/>
      <c r="D81" s="15">
        <v>0</v>
      </c>
      <c r="E81" s="15">
        <v>46.5</v>
      </c>
      <c r="F81" s="15">
        <v>0</v>
      </c>
      <c r="G81" s="15">
        <v>46.5</v>
      </c>
      <c r="H81" s="15"/>
      <c r="I81" s="15">
        <v>46.5</v>
      </c>
      <c r="J81" s="15">
        <v>0</v>
      </c>
      <c r="K81" s="15">
        <v>46.5</v>
      </c>
      <c r="L81" s="15">
        <f>I81/2435*1000</f>
        <v>19.09650924024641</v>
      </c>
      <c r="M81" s="15">
        <f>K81/2435*1000</f>
        <v>19.09650924024641</v>
      </c>
      <c r="N81" s="1"/>
    </row>
    <row r="82" spans="1:14" ht="26.25" customHeight="1">
      <c r="A82" s="12" t="s">
        <v>191</v>
      </c>
      <c r="B82" s="13" t="s">
        <v>192</v>
      </c>
      <c r="C82" s="14" t="s">
        <v>20</v>
      </c>
      <c r="D82" s="15">
        <v>300</v>
      </c>
      <c r="E82" s="15"/>
      <c r="F82" s="15">
        <v>0</v>
      </c>
      <c r="G82" s="15">
        <f aca="true" t="shared" si="8" ref="G82:G88">D82+E82+F82</f>
        <v>300</v>
      </c>
      <c r="H82" s="15">
        <v>30</v>
      </c>
      <c r="I82" s="15">
        <v>0</v>
      </c>
      <c r="J82" s="15">
        <v>0</v>
      </c>
      <c r="K82" s="15">
        <f aca="true" t="shared" si="9" ref="K82:K87">H82+I82+J82</f>
        <v>30</v>
      </c>
      <c r="L82" s="15">
        <f t="shared" si="6"/>
        <v>0</v>
      </c>
      <c r="M82" s="15">
        <f t="shared" si="7"/>
        <v>12.320328542094456</v>
      </c>
      <c r="N82" s="1"/>
    </row>
    <row r="83" spans="1:14" ht="12.75">
      <c r="A83" s="25" t="s">
        <v>193</v>
      </c>
      <c r="B83" s="18" t="s">
        <v>194</v>
      </c>
      <c r="C83" s="18" t="s">
        <v>195</v>
      </c>
      <c r="D83" s="19">
        <v>280</v>
      </c>
      <c r="E83" s="19"/>
      <c r="F83" s="19"/>
      <c r="G83" s="19">
        <f t="shared" si="8"/>
        <v>280</v>
      </c>
      <c r="H83" s="19">
        <v>20</v>
      </c>
      <c r="I83" s="19"/>
      <c r="J83" s="19"/>
      <c r="K83" s="19">
        <f t="shared" si="9"/>
        <v>20</v>
      </c>
      <c r="L83" s="20">
        <f t="shared" si="6"/>
        <v>0</v>
      </c>
      <c r="M83" s="20">
        <f t="shared" si="7"/>
        <v>8.213552361396305</v>
      </c>
      <c r="N83" s="1"/>
    </row>
    <row r="84" spans="1:14" ht="12.75">
      <c r="A84" s="25" t="s">
        <v>196</v>
      </c>
      <c r="B84" s="18" t="s">
        <v>197</v>
      </c>
      <c r="C84" s="18" t="s">
        <v>198</v>
      </c>
      <c r="D84" s="19">
        <v>20</v>
      </c>
      <c r="E84" s="19"/>
      <c r="F84" s="19"/>
      <c r="G84" s="19">
        <f t="shared" si="8"/>
        <v>20</v>
      </c>
      <c r="H84" s="19">
        <v>10</v>
      </c>
      <c r="I84" s="19"/>
      <c r="J84" s="19"/>
      <c r="K84" s="19">
        <f t="shared" si="9"/>
        <v>10</v>
      </c>
      <c r="L84" s="20">
        <f t="shared" si="6"/>
        <v>0</v>
      </c>
      <c r="M84" s="20">
        <f t="shared" si="7"/>
        <v>4.106776180698152</v>
      </c>
      <c r="N84" s="1"/>
    </row>
    <row r="85" spans="1:14" ht="12.75">
      <c r="A85" s="12" t="s">
        <v>199</v>
      </c>
      <c r="B85" s="27" t="s">
        <v>200</v>
      </c>
      <c r="C85" s="14" t="s">
        <v>20</v>
      </c>
      <c r="D85" s="15">
        <v>20</v>
      </c>
      <c r="E85" s="15">
        <f>SUM(E83:E84)</f>
        <v>0</v>
      </c>
      <c r="F85" s="15">
        <v>0</v>
      </c>
      <c r="G85" s="15">
        <f t="shared" si="8"/>
        <v>20</v>
      </c>
      <c r="H85" s="15">
        <v>0</v>
      </c>
      <c r="I85" s="15">
        <f>SUM(I83:I84)</f>
        <v>0</v>
      </c>
      <c r="J85" s="15">
        <v>0</v>
      </c>
      <c r="K85" s="15">
        <f t="shared" si="9"/>
        <v>0</v>
      </c>
      <c r="L85" s="15">
        <f t="shared" si="6"/>
        <v>0</v>
      </c>
      <c r="M85" s="15">
        <f t="shared" si="7"/>
        <v>0</v>
      </c>
      <c r="N85" s="1"/>
    </row>
    <row r="86" spans="1:14" ht="12.75">
      <c r="A86" s="25" t="s">
        <v>201</v>
      </c>
      <c r="B86" s="18" t="s">
        <v>202</v>
      </c>
      <c r="C86" s="18" t="s">
        <v>31</v>
      </c>
      <c r="D86" s="19">
        <v>10</v>
      </c>
      <c r="E86" s="19"/>
      <c r="F86" s="19"/>
      <c r="G86" s="19">
        <f t="shared" si="8"/>
        <v>10</v>
      </c>
      <c r="H86" s="19"/>
      <c r="I86" s="19"/>
      <c r="J86" s="19"/>
      <c r="K86" s="19">
        <f t="shared" si="9"/>
        <v>0</v>
      </c>
      <c r="L86" s="20">
        <f t="shared" si="6"/>
        <v>0</v>
      </c>
      <c r="M86" s="20">
        <f t="shared" si="7"/>
        <v>0</v>
      </c>
      <c r="N86" s="1"/>
    </row>
    <row r="87" spans="1:14" ht="12.75">
      <c r="A87" s="25" t="s">
        <v>203</v>
      </c>
      <c r="B87" s="18" t="s">
        <v>204</v>
      </c>
      <c r="C87" s="18" t="s">
        <v>31</v>
      </c>
      <c r="D87" s="19">
        <v>10</v>
      </c>
      <c r="E87" s="19"/>
      <c r="F87" s="19"/>
      <c r="G87" s="19">
        <f t="shared" si="8"/>
        <v>10</v>
      </c>
      <c r="H87" s="19"/>
      <c r="I87" s="19"/>
      <c r="J87" s="19"/>
      <c r="K87" s="19">
        <f t="shared" si="9"/>
        <v>0</v>
      </c>
      <c r="L87" s="20">
        <f t="shared" si="6"/>
        <v>0</v>
      </c>
      <c r="M87" s="20">
        <f t="shared" si="7"/>
        <v>0</v>
      </c>
      <c r="N87" s="1"/>
    </row>
    <row r="88" spans="1:14" ht="26.25" customHeight="1">
      <c r="A88" s="12" t="s">
        <v>205</v>
      </c>
      <c r="B88" s="13" t="s">
        <v>206</v>
      </c>
      <c r="C88" s="14" t="s">
        <v>20</v>
      </c>
      <c r="D88" s="15">
        <v>50</v>
      </c>
      <c r="E88" s="15">
        <v>0</v>
      </c>
      <c r="F88" s="15">
        <v>0</v>
      </c>
      <c r="G88" s="15">
        <f t="shared" si="8"/>
        <v>50</v>
      </c>
      <c r="H88" s="15">
        <v>0</v>
      </c>
      <c r="I88" s="15">
        <v>0</v>
      </c>
      <c r="J88" s="15">
        <v>0</v>
      </c>
      <c r="K88" s="15">
        <v>0</v>
      </c>
      <c r="L88" s="15">
        <f t="shared" si="6"/>
        <v>0</v>
      </c>
      <c r="M88" s="15">
        <f t="shared" si="7"/>
        <v>0</v>
      </c>
      <c r="N88" s="1"/>
    </row>
    <row r="89" spans="1:14" ht="12.75">
      <c r="A89" s="12" t="s">
        <v>207</v>
      </c>
      <c r="B89" s="27" t="s">
        <v>208</v>
      </c>
      <c r="C89" s="27" t="s">
        <v>20</v>
      </c>
      <c r="D89" s="15">
        <v>300</v>
      </c>
      <c r="E89" s="15">
        <f aca="true" t="shared" si="10" ref="E89:J89">SUM(E90+E91)</f>
        <v>0</v>
      </c>
      <c r="F89" s="15">
        <f t="shared" si="10"/>
        <v>0</v>
      </c>
      <c r="G89" s="15">
        <f t="shared" si="10"/>
        <v>300</v>
      </c>
      <c r="H89" s="15">
        <f t="shared" si="10"/>
        <v>270</v>
      </c>
      <c r="I89" s="15">
        <f t="shared" si="10"/>
        <v>0</v>
      </c>
      <c r="J89" s="15">
        <f t="shared" si="10"/>
        <v>0</v>
      </c>
      <c r="K89" s="15">
        <v>270</v>
      </c>
      <c r="L89" s="15">
        <f t="shared" si="6"/>
        <v>0</v>
      </c>
      <c r="M89" s="15">
        <f>SUM(M90:M91)</f>
        <v>110.88295687885008</v>
      </c>
      <c r="N89" s="1"/>
    </row>
    <row r="90" spans="1:14" ht="12.75">
      <c r="A90" s="38" t="s">
        <v>209</v>
      </c>
      <c r="B90" s="18" t="s">
        <v>210</v>
      </c>
      <c r="C90" s="18" t="s">
        <v>31</v>
      </c>
      <c r="D90" s="19">
        <v>100</v>
      </c>
      <c r="E90" s="19"/>
      <c r="F90" s="19"/>
      <c r="G90" s="19">
        <f>D90+E90+F90</f>
        <v>100</v>
      </c>
      <c r="H90" s="19">
        <v>100</v>
      </c>
      <c r="I90" s="19"/>
      <c r="J90" s="19"/>
      <c r="K90" s="19">
        <v>100</v>
      </c>
      <c r="L90" s="20">
        <f t="shared" si="6"/>
        <v>0</v>
      </c>
      <c r="M90" s="20">
        <f t="shared" si="7"/>
        <v>41.067761806981515</v>
      </c>
      <c r="N90" s="1"/>
    </row>
    <row r="91" spans="1:14" ht="12.75">
      <c r="A91" s="38" t="s">
        <v>211</v>
      </c>
      <c r="B91" s="18" t="s">
        <v>212</v>
      </c>
      <c r="C91" s="18" t="s">
        <v>31</v>
      </c>
      <c r="D91" s="19">
        <v>200</v>
      </c>
      <c r="E91" s="19"/>
      <c r="F91" s="19"/>
      <c r="G91" s="19">
        <f>D91+E91+F91</f>
        <v>200</v>
      </c>
      <c r="H91" s="19">
        <v>170</v>
      </c>
      <c r="I91" s="19"/>
      <c r="J91" s="19"/>
      <c r="K91" s="19">
        <v>170</v>
      </c>
      <c r="L91" s="20">
        <f t="shared" si="6"/>
        <v>0</v>
      </c>
      <c r="M91" s="20">
        <f t="shared" si="7"/>
        <v>69.81519507186857</v>
      </c>
      <c r="N91" s="1"/>
    </row>
    <row r="92" spans="1:14" ht="12.75">
      <c r="A92" s="11"/>
      <c r="B92" s="18" t="s">
        <v>213</v>
      </c>
      <c r="C92" s="29"/>
      <c r="D92" s="19">
        <f>D89+D88+D85+D82+D20+D16</f>
        <v>1147.25</v>
      </c>
      <c r="E92" s="19">
        <f>E81+E60+E20+E11+E16</f>
        <v>4745.04</v>
      </c>
      <c r="F92" s="19">
        <f>F60+F20+F16+F11</f>
        <v>206</v>
      </c>
      <c r="G92" s="19">
        <f>G89+G88+G85+G82+G81+G60+G20+G16+G11</f>
        <v>6098.29</v>
      </c>
      <c r="H92" s="19">
        <f>H11+H16+H20+H60+H82+H85+H88+H89+H81</f>
        <v>1147.25</v>
      </c>
      <c r="I92" s="19">
        <f>I81+I89+I88+I85+I82+I60+I20+I16+I11</f>
        <v>4745.04</v>
      </c>
      <c r="J92" s="19">
        <f>J11+J16+J20+J60+J82+J85+J88+J89+J81</f>
        <v>206</v>
      </c>
      <c r="K92" s="19">
        <f>K89+K82+K81+K60+K20+K16+K11</f>
        <v>6098.29</v>
      </c>
      <c r="L92" s="20">
        <f t="shared" si="6"/>
        <v>1948.6817248459959</v>
      </c>
      <c r="M92" s="20">
        <f t="shared" si="7"/>
        <v>2504.4312114989734</v>
      </c>
      <c r="N92" s="1"/>
    </row>
    <row r="93" spans="1:14" ht="12.75">
      <c r="A93" s="39"/>
      <c r="B93" s="1"/>
      <c r="C93" s="1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1"/>
    </row>
    <row r="94" spans="1:14" ht="12.75">
      <c r="A94" s="1"/>
      <c r="B94" s="41" t="s">
        <v>214</v>
      </c>
      <c r="C94" s="41"/>
      <c r="D94" s="41"/>
      <c r="E94" s="41"/>
      <c r="F94" s="41"/>
      <c r="G94" s="41"/>
      <c r="H94" s="41"/>
      <c r="I94" s="40"/>
      <c r="J94" s="40"/>
      <c r="K94" s="40"/>
      <c r="L94" s="40"/>
      <c r="M94" s="40"/>
      <c r="N94" s="1"/>
    </row>
    <row r="95" spans="1:14" ht="12.75">
      <c r="A95" s="1"/>
      <c r="B95" s="41" t="s">
        <v>215</v>
      </c>
      <c r="C95" s="41"/>
      <c r="D95" s="41"/>
      <c r="E95" s="41"/>
      <c r="F95" s="41"/>
      <c r="G95" s="41"/>
      <c r="H95" s="41"/>
      <c r="I95" s="41"/>
      <c r="J95" s="41"/>
      <c r="K95" s="4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40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40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</sheetData>
  <mergeCells count="16">
    <mergeCell ref="J1:M5"/>
    <mergeCell ref="A6:M6"/>
    <mergeCell ref="A8:A9"/>
    <mergeCell ref="C8:C9"/>
    <mergeCell ref="D8:G8"/>
    <mergeCell ref="H8:K8"/>
    <mergeCell ref="L8:M8"/>
    <mergeCell ref="D62:D63"/>
    <mergeCell ref="E62:E63"/>
    <mergeCell ref="F62:F63"/>
    <mergeCell ref="G62:G63"/>
    <mergeCell ref="H62:H63"/>
    <mergeCell ref="I62:I63"/>
    <mergeCell ref="J62:J63"/>
    <mergeCell ref="B94:H94"/>
    <mergeCell ref="B95:K95"/>
  </mergeCells>
  <printOptions/>
  <pageMargins left="0.19652777777777777" right="0.19652777777777777" top="0.7875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Impuls</dc:creator>
  <cp:keywords/>
  <dc:description/>
  <cp:lastModifiedBy/>
  <cp:lastPrinted>2012-12-04T02:40:34Z</cp:lastPrinted>
  <dcterms:created xsi:type="dcterms:W3CDTF">2012-11-27T04:34:32Z</dcterms:created>
  <dcterms:modified xsi:type="dcterms:W3CDTF">2012-12-11T10:39:13Z</dcterms:modified>
  <cp:category/>
  <cp:version/>
  <cp:contentType/>
  <cp:contentStatus/>
  <cp:revision>1</cp:revision>
</cp:coreProperties>
</file>